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\\192.168.22.13\dati\Progetti\Progetti Ricerca\2022\10 R 22 Comuni pavesi\Progetti\Progetto definitivo\ALLEGATI\"/>
    </mc:Choice>
  </mc:AlternateContent>
  <xr:revisionPtr revIDLastSave="0" documentId="13_ncr:1_{8607A985-2FC5-49F0-87AB-48654E4DC033}" xr6:coauthVersionLast="46" xr6:coauthVersionMax="46" xr10:uidLastSave="{00000000-0000-0000-0000-000000000000}"/>
  <bookViews>
    <workbookView xWindow="5928" yWindow="4404" windowWidth="17280" windowHeight="8964" firstSheet="4" activeTab="8" xr2:uid="{00000000-000D-0000-FFFF-FFFF00000000}"/>
  </bookViews>
  <sheets>
    <sheet name="VILLA BISCOSSI" sheetId="2" r:id="rId1"/>
    <sheet name="VALEGGIO" sheetId="4" r:id="rId2"/>
    <sheet name="OLEVANO LOMELLINA" sheetId="6" r:id="rId3"/>
    <sheet name="PIEVE ALBIGNOLA" sheetId="7" r:id="rId4"/>
    <sheet name="SCALDASOLE" sheetId="8" r:id="rId5"/>
    <sheet name="OTTOBIANO" sheetId="10" r:id="rId6"/>
    <sheet name="LOMELLO" sheetId="12" r:id="rId7"/>
    <sheet name="MEDE" sheetId="1" r:id="rId8"/>
    <sheet name="TOTALE UND" sheetId="15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5" l="1"/>
  <c r="E11" i="15"/>
  <c r="E10" i="15"/>
  <c r="E9" i="15"/>
  <c r="E8" i="15"/>
  <c r="E7" i="15"/>
  <c r="E6" i="15"/>
  <c r="E5" i="15"/>
  <c r="E4" i="15"/>
  <c r="E12" i="15" l="1"/>
  <c r="F78" i="12"/>
  <c r="F71" i="10" l="1"/>
  <c r="F38" i="8" l="1"/>
  <c r="F27" i="7" l="1"/>
  <c r="F20" i="6"/>
  <c r="F14" i="4" l="1"/>
  <c r="F10" i="2" l="1"/>
  <c r="F393" i="1"/>
  <c r="F366" i="1"/>
  <c r="F365" i="1"/>
  <c r="F360" i="1"/>
  <c r="F358" i="1"/>
  <c r="F357" i="1"/>
  <c r="F356" i="1"/>
  <c r="F355" i="1"/>
  <c r="F353" i="1"/>
  <c r="F318" i="1"/>
  <c r="F307" i="1"/>
  <c r="F306" i="1"/>
  <c r="F305" i="1"/>
  <c r="F301" i="1"/>
  <c r="F296" i="1"/>
  <c r="F295" i="1"/>
  <c r="F291" i="1"/>
  <c r="F270" i="1"/>
  <c r="F269" i="1"/>
  <c r="F261" i="1"/>
  <c r="F259" i="1"/>
  <c r="F242" i="1"/>
  <c r="F229" i="1"/>
  <c r="F220" i="1"/>
  <c r="F205" i="1"/>
  <c r="F193" i="1"/>
  <c r="F190" i="1"/>
  <c r="F182" i="1"/>
  <c r="F177" i="1"/>
  <c r="F174" i="1"/>
  <c r="F173" i="1"/>
  <c r="F171" i="1"/>
  <c r="F167" i="1"/>
  <c r="F162" i="1"/>
  <c r="F156" i="1"/>
  <c r="F155" i="1"/>
  <c r="F137" i="1"/>
  <c r="F128" i="1"/>
  <c r="F126" i="1"/>
  <c r="F103" i="1"/>
  <c r="F418" i="1" l="1"/>
</calcChain>
</file>

<file path=xl/sharedStrings.xml><?xml version="1.0" encoding="utf-8"?>
<sst xmlns="http://schemas.openxmlformats.org/spreadsheetml/2006/main" count="1349" uniqueCount="1101">
  <si>
    <t>Indirizzo: via e numero civico</t>
  </si>
  <si>
    <t>Totale</t>
  </si>
  <si>
    <t>Categoria di appartenenza</t>
  </si>
  <si>
    <t>Superficie [m2]</t>
  </si>
  <si>
    <t>Viale Unione sovietica 91</t>
  </si>
  <si>
    <t>Viale Dei mille 23</t>
  </si>
  <si>
    <t>Via Cesare arrigo 11</t>
  </si>
  <si>
    <t>Corso Vittorio veneto 1</t>
  </si>
  <si>
    <t>Via Giuseppe garibaldi 45</t>
  </si>
  <si>
    <t>Strada Sartirana fraz. parzano 1</t>
  </si>
  <si>
    <t>Strada Gambarana 7/15</t>
  </si>
  <si>
    <t>Viale Martiri della liberta' 2</t>
  </si>
  <si>
    <t>Via Don giovanni minzoni 4</t>
  </si>
  <si>
    <t>Vicolo Luigi de martini 2</t>
  </si>
  <si>
    <t>Piazza Guglielmo marconi 8</t>
  </si>
  <si>
    <t>Vicolo Regina cassolo 2</t>
  </si>
  <si>
    <t>Via Dante alighieri 33</t>
  </si>
  <si>
    <t>Piazza Della repubblica 5</t>
  </si>
  <si>
    <t>Via Egisto cagnoni 3</t>
  </si>
  <si>
    <t>Via Antonio gramsci 18</t>
  </si>
  <si>
    <t>Via Cavour 25</t>
  </si>
  <si>
    <t>Via Giuseppe mazzini 35</t>
  </si>
  <si>
    <t>Via Dante alighieri 31</t>
  </si>
  <si>
    <t>Via Fratelli cairoli 6</t>
  </si>
  <si>
    <t>Via Cavour 26</t>
  </si>
  <si>
    <t>Via Antonio gramsci 2</t>
  </si>
  <si>
    <t>Via Giacomo matteotti 49</t>
  </si>
  <si>
    <t>Corso Vittorio veneto 32</t>
  </si>
  <si>
    <t>Viale Primo maggio 22</t>
  </si>
  <si>
    <t>Via Angelo camussoni 6</t>
  </si>
  <si>
    <t>Piazza Della repubblica 33</t>
  </si>
  <si>
    <t>Piazza Della repubblica 17</t>
  </si>
  <si>
    <t>Piazza Della repubblica 34</t>
  </si>
  <si>
    <t>Via Achille grandi 11</t>
  </si>
  <si>
    <t>Vicolo Luigi de martini 6</t>
  </si>
  <si>
    <t>Viale Martiri della liberta' 62</t>
  </si>
  <si>
    <t>Strada Frati 2</t>
  </si>
  <si>
    <t>Corso Italia 5</t>
  </si>
  <si>
    <t>Vicolo Sesti 19</t>
  </si>
  <si>
    <t>Viale Martiri della liberta' 57</t>
  </si>
  <si>
    <t>Viale Unione sovietica 75/1</t>
  </si>
  <si>
    <t>Viale Dei mille 54</t>
  </si>
  <si>
    <t>Via Enrico fermi 10</t>
  </si>
  <si>
    <t>Viale Martiri della liberta' 96</t>
  </si>
  <si>
    <t>Via Giacomo matteotti 57</t>
  </si>
  <si>
    <t>Via Cesare battisti 16</t>
  </si>
  <si>
    <t>Viale Unione sovietica 105</t>
  </si>
  <si>
    <t>Via Fratelli cairoli 40</t>
  </si>
  <si>
    <t>Viale Unione sovietica 50</t>
  </si>
  <si>
    <t>Viale Unione sovietica 89</t>
  </si>
  <si>
    <t>Via Antonio gramsci 4</t>
  </si>
  <si>
    <t>Via Giuseppe mazzini 45</t>
  </si>
  <si>
    <t>Viale Unione sovietica 107</t>
  </si>
  <si>
    <t>Viale Martiri della liberta' 98</t>
  </si>
  <si>
    <t>Viale Dei mille 14</t>
  </si>
  <si>
    <t>Via Achille grandi 9</t>
  </si>
  <si>
    <t>Via Duccio galimberti 1/1</t>
  </si>
  <si>
    <t>Viale Unione sovietica 75</t>
  </si>
  <si>
    <t>Via Cavour 7</t>
  </si>
  <si>
    <t>Via Giuseppe manera 5</t>
  </si>
  <si>
    <t>Via Enrico fermi 17</t>
  </si>
  <si>
    <t>Via Professor giuseppe rocca</t>
  </si>
  <si>
    <t>Vicolo Fratelli cervi 3</t>
  </si>
  <si>
    <t>Corso Vittorio veneto 8</t>
  </si>
  <si>
    <t>Via Giuseppe garibaldi 42</t>
  </si>
  <si>
    <t>Viale Primo maggio 2</t>
  </si>
  <si>
    <t>Vicolo Fratelli cervi 15/2</t>
  </si>
  <si>
    <t>Vicolo Sesti 33</t>
  </si>
  <si>
    <t>Viale Primo maggio 44</t>
  </si>
  <si>
    <t>Via Giuseppe mazzini 5</t>
  </si>
  <si>
    <t>Via Antonio gramsci 9</t>
  </si>
  <si>
    <t>Via Ragazzi del novantanove 1</t>
  </si>
  <si>
    <t>Vicolo Pietro nenni 6</t>
  </si>
  <si>
    <t>Viale Felice bialetti 1</t>
  </si>
  <si>
    <t>Via Enrico fermi 12</t>
  </si>
  <si>
    <t>Viale Felice bialetti 2</t>
  </si>
  <si>
    <t>Viale Giuseppe sormani 1/ p. i.5 s.</t>
  </si>
  <si>
    <t>Via Alessandro manzoni 15</t>
  </si>
  <si>
    <t>Via Giuseppe mazzini 48</t>
  </si>
  <si>
    <t>Viale Unione sovietica 83</t>
  </si>
  <si>
    <t>Corso Italia 37</t>
  </si>
  <si>
    <t>Via Giuseppe garibaldi 26</t>
  </si>
  <si>
    <t>Via John fitzgerald kennedy</t>
  </si>
  <si>
    <t>Via Venticinque aprile 26</t>
  </si>
  <si>
    <t>Viale Unione sovietica 44</t>
  </si>
  <si>
    <t>Strada Vecchia caccialupa 14</t>
  </si>
  <si>
    <t>Via Cavour</t>
  </si>
  <si>
    <t>Viale Unione sovietica 89/5</t>
  </si>
  <si>
    <t>Vicolo Pozzo 13</t>
  </si>
  <si>
    <t>Viale Unione sovietica 9</t>
  </si>
  <si>
    <t>Via Professor giuseppe rocca 13</t>
  </si>
  <si>
    <t>Viale Felice bialetti 18</t>
  </si>
  <si>
    <t>Corso Vittorio veneto 26</t>
  </si>
  <si>
    <t>Viale Unione sovietica</t>
  </si>
  <si>
    <t>Viale Felice bialetti 10</t>
  </si>
  <si>
    <t>Viale Primo maggio 1</t>
  </si>
  <si>
    <t>Via Giovanni invernizzi</t>
  </si>
  <si>
    <t>Corso Vittorio veneto 94</t>
  </si>
  <si>
    <t>Frazione Tortorolo 44</t>
  </si>
  <si>
    <t>Viale Unione sovietica 89/8</t>
  </si>
  <si>
    <t>Largo Dottor giuseppe vitale 14</t>
  </si>
  <si>
    <t>Viale Unione sovietica 99/B</t>
  </si>
  <si>
    <t>Via Giuseppe mazzini 40</t>
  </si>
  <si>
    <t>Largo Carlo allegri 3</t>
  </si>
  <si>
    <t>Via Ragazzi del novantanove</t>
  </si>
  <si>
    <t>Via Enrico mattei 3</t>
  </si>
  <si>
    <t>Corso Vittorio veneto 58</t>
  </si>
  <si>
    <t>Viale Primo maggio 25</t>
  </si>
  <si>
    <t>Corso Italia 20/A</t>
  </si>
  <si>
    <t>Via Gaspare massazza 4</t>
  </si>
  <si>
    <t>Piazza Guglielmo marconi 2</t>
  </si>
  <si>
    <t>Corso Vittorio veneto 22</t>
  </si>
  <si>
    <t>Via Giacomo matteotti 16</t>
  </si>
  <si>
    <t>Via Giuseppe besostri 3</t>
  </si>
  <si>
    <t>Corso Italia 8/10</t>
  </si>
  <si>
    <t>Via Antonio gramsci 12</t>
  </si>
  <si>
    <t>Viale Martiri della liberta' 102</t>
  </si>
  <si>
    <t>Via Giovanni invernizzi 9</t>
  </si>
  <si>
    <t>Via Giuseppe mazzini 30</t>
  </si>
  <si>
    <t>Via Cavour 55</t>
  </si>
  <si>
    <t>Corso Vittorio veneto 10</t>
  </si>
  <si>
    <t>Piazza Giuseppe amisani 9</t>
  </si>
  <si>
    <t>Corso Italia 30</t>
  </si>
  <si>
    <t>Corso Italia 7</t>
  </si>
  <si>
    <t>Via Giuseppe mazzini 22</t>
  </si>
  <si>
    <t>Viale Felice bialetti 6</t>
  </si>
  <si>
    <t>Viale Unione sovietica 99</t>
  </si>
  <si>
    <t>Corso Italia 39</t>
  </si>
  <si>
    <t>Via Giuseppe mazzini 31</t>
  </si>
  <si>
    <t>Corso Italia 32</t>
  </si>
  <si>
    <t>Via Cavour 18</t>
  </si>
  <si>
    <t>Corso Italia 2/ p. i.4 s.</t>
  </si>
  <si>
    <t>Corso Italia 25</t>
  </si>
  <si>
    <t>Corso Vittorio veneto 12</t>
  </si>
  <si>
    <t>Piazza Costituzione 2</t>
  </si>
  <si>
    <t>Via Giuseppe besostri 4</t>
  </si>
  <si>
    <t>Corso Italia 62</t>
  </si>
  <si>
    <t>Via Giuseppe garibaldi 49</t>
  </si>
  <si>
    <t>Via Cavour 15/B</t>
  </si>
  <si>
    <t>Piazza Della repubblica 6</t>
  </si>
  <si>
    <t>Corso Italia 54</t>
  </si>
  <si>
    <t>Via Antonio gramsci 1</t>
  </si>
  <si>
    <t>Corso Italia 50</t>
  </si>
  <si>
    <t>Vicolo Fratelli cervi 5</t>
  </si>
  <si>
    <t>Via Egisto cagnoni 16</t>
  </si>
  <si>
    <t>Via Egisto cagnoni 14</t>
  </si>
  <si>
    <t>Via Gaspare massazza 10</t>
  </si>
  <si>
    <t>Via Dante alighieri 25</t>
  </si>
  <si>
    <t>Via Cavour 9</t>
  </si>
  <si>
    <t>Via Palestro 2</t>
  </si>
  <si>
    <t>Via Cavour 15</t>
  </si>
  <si>
    <t>Via Giovanni invernizzi 6</t>
  </si>
  <si>
    <t>Piazza Della repubblica 43</t>
  </si>
  <si>
    <t>Corso Italia 74</t>
  </si>
  <si>
    <t>Vicolo Gabbe 11</t>
  </si>
  <si>
    <t>Via Cavour 6</t>
  </si>
  <si>
    <t>Via Andrea costa 7</t>
  </si>
  <si>
    <t>Viale Dei mille 48</t>
  </si>
  <si>
    <t>Corso Italia 48</t>
  </si>
  <si>
    <t>Via Giovanni invernizzi 8</t>
  </si>
  <si>
    <t>Vicolo Sesti 2</t>
  </si>
  <si>
    <t>Via Egisto cagnoni 2/5</t>
  </si>
  <si>
    <t>Viale Dei mille 6</t>
  </si>
  <si>
    <t>Viale Dei mille 52</t>
  </si>
  <si>
    <t>Via Silvio pellico 110</t>
  </si>
  <si>
    <t>Corso Vittorio veneto 43</t>
  </si>
  <si>
    <t>Corso Italia 45</t>
  </si>
  <si>
    <t>Via Cavour 60</t>
  </si>
  <si>
    <t>Via Giuseppe mazzini 51</t>
  </si>
  <si>
    <t>Via Fratelli cairoli 11</t>
  </si>
  <si>
    <t>Via Andrea costa 1</t>
  </si>
  <si>
    <t>Via Cesare battisti 2</t>
  </si>
  <si>
    <t>Via Egisto cagnoni 2</t>
  </si>
  <si>
    <t>Via Giacomo matteotti 45</t>
  </si>
  <si>
    <t>Piazza Venti settembre 14</t>
  </si>
  <si>
    <t>Piazza Giuseppe amisani 2</t>
  </si>
  <si>
    <t>Piazza Venti settembre 9</t>
  </si>
  <si>
    <t>Piazza Della repubblica 45</t>
  </si>
  <si>
    <t>Via Giuseppe garibaldi 48</t>
  </si>
  <si>
    <t>Corso Vittorio veneto 37</t>
  </si>
  <si>
    <t>Via Giuseppe mazzini 25</t>
  </si>
  <si>
    <t>Via Enrico fermi 6</t>
  </si>
  <si>
    <t>Strada Castellaro 9</t>
  </si>
  <si>
    <t>Via Giovanni invernizzi 7</t>
  </si>
  <si>
    <t>Via Giuseppe mazzini 21</t>
  </si>
  <si>
    <t>Piazza Giuseppe amisani 11</t>
  </si>
  <si>
    <t>Via Dante alighieri 3</t>
  </si>
  <si>
    <t>Via Cavour 23/A</t>
  </si>
  <si>
    <t>Via Giuseppe mazzini 36</t>
  </si>
  <si>
    <t>Corso Vittorio veneto 24</t>
  </si>
  <si>
    <t>Vicolo Vittorio bachelet 4/ 6</t>
  </si>
  <si>
    <t>Piazza Della repubblica 29</t>
  </si>
  <si>
    <t>Corso Vittorio veneto 30</t>
  </si>
  <si>
    <t>Piazza Venti settembre 6</t>
  </si>
  <si>
    <t>Piazza Giuseppe amisani 12</t>
  </si>
  <si>
    <t>Corso Italia 9</t>
  </si>
  <si>
    <t>Via Dante alighieri 15</t>
  </si>
  <si>
    <t>Corso Italia</t>
  </si>
  <si>
    <t>Corso Vittorio veneto 13</t>
  </si>
  <si>
    <t>Corso Vittorio veneto 60</t>
  </si>
  <si>
    <t>Via Dante alighieri 41</t>
  </si>
  <si>
    <t>Via Giuseppe garibaldi 22</t>
  </si>
  <si>
    <t>Piazza Della repubblica 5/10</t>
  </si>
  <si>
    <t>Via Giuseppe mazzini 13</t>
  </si>
  <si>
    <t>Corso Vittorio veneto 29</t>
  </si>
  <si>
    <t>Piazza Della repubblica 14</t>
  </si>
  <si>
    <t>Piazza Della repubblica 7</t>
  </si>
  <si>
    <t>Corso Vittorio veneto 16</t>
  </si>
  <si>
    <t>Piazza Costituzione 4</t>
  </si>
  <si>
    <t>Via Giuseppe mazzini 26</t>
  </si>
  <si>
    <t>Via Giuseppe mazzini 46</t>
  </si>
  <si>
    <t>Via Silvio pellico 33</t>
  </si>
  <si>
    <t>Via Cavour 61</t>
  </si>
  <si>
    <t>Viale Unione sovietica 11/A</t>
  </si>
  <si>
    <t>Via Cavour 45</t>
  </si>
  <si>
    <t>Via Giuseppe mazzini 41</t>
  </si>
  <si>
    <t>Via Palazzietta 10</t>
  </si>
  <si>
    <t>Via Dante alighieri 23</t>
  </si>
  <si>
    <t>Corso Vittorio veneto 61</t>
  </si>
  <si>
    <t>Corso Italia 24</t>
  </si>
  <si>
    <t>Via Giosue' carducci 26</t>
  </si>
  <si>
    <t>Corso Vittorio veneto 72</t>
  </si>
  <si>
    <t>Via Cesare arrigo 22</t>
  </si>
  <si>
    <t>Corso Italia 43</t>
  </si>
  <si>
    <t>Corso Vittorio veneto 73</t>
  </si>
  <si>
    <t>Via Giovanni invernizzi 12</t>
  </si>
  <si>
    <t>Via Cavour 44</t>
  </si>
  <si>
    <t>Corso Vittorio veneto 49</t>
  </si>
  <si>
    <t>Via Giuseppe mazzini 20</t>
  </si>
  <si>
    <t>Via Giuseppe garibaldi 39</t>
  </si>
  <si>
    <t>Via Giuseppe besostri 11</t>
  </si>
  <si>
    <t>Largo Carlo allegri 1</t>
  </si>
  <si>
    <t>Corso Vittorio veneto 100</t>
  </si>
  <si>
    <t>Via Alessandro manzoni 2</t>
  </si>
  <si>
    <t>Corso Vittorio veneto 28</t>
  </si>
  <si>
    <t>Via Cavour 30</t>
  </si>
  <si>
    <t>Via Giacomo matteotti 39</t>
  </si>
  <si>
    <t>Via Cavour 32</t>
  </si>
  <si>
    <t>Viale Dei mille 20</t>
  </si>
  <si>
    <t>Viale Unione sovietica 85</t>
  </si>
  <si>
    <t>Via Fratelli cairoli /SNC</t>
  </si>
  <si>
    <t>Viale Unione sovietica 89/3</t>
  </si>
  <si>
    <t>Via Giuseppe garibaldi 14</t>
  </si>
  <si>
    <t>Via Giovanni invernizzi 28</t>
  </si>
  <si>
    <t>Corso Vittorio veneto 91</t>
  </si>
  <si>
    <t>Strada Lambertenga 3</t>
  </si>
  <si>
    <t>Viale Martiri della liberta' 27</t>
  </si>
  <si>
    <t>Strada Morononi 3</t>
  </si>
  <si>
    <t>Strada Valverde 4</t>
  </si>
  <si>
    <t>Via Fratelli cairoli 27</t>
  </si>
  <si>
    <t>Via Gaspare massazza 17</t>
  </si>
  <si>
    <t>Viale Martiri della liberta' 21</t>
  </si>
  <si>
    <t>Strada Castellaro 1</t>
  </si>
  <si>
    <t>Viale Martiri della liberta' 11</t>
  </si>
  <si>
    <t>Via Giacomo matteotti 35</t>
  </si>
  <si>
    <t>Viale Unione sovietica 2</t>
  </si>
  <si>
    <t>Vicolo Pietro nenni 4</t>
  </si>
  <si>
    <t>Strada Tiro a segno 9</t>
  </si>
  <si>
    <t>Vicolo Pozzo 22</t>
  </si>
  <si>
    <t>Strada Peceto 24</t>
  </si>
  <si>
    <t>Viale Unione sovietica 95</t>
  </si>
  <si>
    <t>Via Cavour 70</t>
  </si>
  <si>
    <t>Strada Castellaro 32</t>
  </si>
  <si>
    <t>Via Enrico fermi 4</t>
  </si>
  <si>
    <t>Via Cavour 41</t>
  </si>
  <si>
    <t>Strada Vecchia caccialupa 26</t>
  </si>
  <si>
    <t>Corso Vittorio veneto 53</t>
  </si>
  <si>
    <t>Vicolo Castelvecchio 8</t>
  </si>
  <si>
    <t>Viale Unione sovietica 12</t>
  </si>
  <si>
    <t>Via Palazzietta 12/10</t>
  </si>
  <si>
    <t>Via Benedetto croce 2</t>
  </si>
  <si>
    <t>Via Gaspare massazza 10/ 3</t>
  </si>
  <si>
    <t>Viale Martiri della liberta'</t>
  </si>
  <si>
    <t>Via Andrea costa 44/8</t>
  </si>
  <si>
    <t>Corso Italia 42</t>
  </si>
  <si>
    <t>Corso Vittorio veneto 67</t>
  </si>
  <si>
    <t>Vicolo Felice cavallotti 29</t>
  </si>
  <si>
    <t>Via Giuseppe garibaldi 53</t>
  </si>
  <si>
    <t>Via Solferino 3</t>
  </si>
  <si>
    <t>Via Delle mondine 4</t>
  </si>
  <si>
    <t>Strada Vecchia caccialupa 21</t>
  </si>
  <si>
    <t>Via Emilio alessandrini 13</t>
  </si>
  <si>
    <t>Vicolo Sesti 17</t>
  </si>
  <si>
    <t>Strada Vecchia caccialupa 10</t>
  </si>
  <si>
    <t>Viale Giuseppe sormani 17</t>
  </si>
  <si>
    <t>Via Palestro 19</t>
  </si>
  <si>
    <t>Corso Italia 42/6</t>
  </si>
  <si>
    <t>Via Mulino 4</t>
  </si>
  <si>
    <t>Via Cavour 13</t>
  </si>
  <si>
    <t>Via Venticinque aprile 41</t>
  </si>
  <si>
    <t>Largo Generale medaglia d'oro franco magnani 1</t>
  </si>
  <si>
    <t>Via Trento e trieste 46</t>
  </si>
  <si>
    <t>Via Cavour 10</t>
  </si>
  <si>
    <t>Via Enrico fermi 8</t>
  </si>
  <si>
    <t>Via Enrico fermi 2</t>
  </si>
  <si>
    <t>Via Cavour 51</t>
  </si>
  <si>
    <t>Strada Frati 3</t>
  </si>
  <si>
    <t>Piazza Della repubblica 16/4</t>
  </si>
  <si>
    <t>Corso Vittorio veneto 96</t>
  </si>
  <si>
    <t>Strada Morononi 17</t>
  </si>
  <si>
    <t>Via Giovanni invernizzi 19</t>
  </si>
  <si>
    <t>Vicolo Felice cavallotti 27</t>
  </si>
  <si>
    <t>Strada Peceto 14/ p. i.14 s.</t>
  </si>
  <si>
    <t>Strada Morononi 13</t>
  </si>
  <si>
    <t>Via Giacomo matteotti 19</t>
  </si>
  <si>
    <t>Vicolo Sesti 60</t>
  </si>
  <si>
    <t>Viale Martiri della liberta' 5</t>
  </si>
  <si>
    <t>Strada Morononi 21</t>
  </si>
  <si>
    <t>Via Gaspare massazza 23</t>
  </si>
  <si>
    <t>Via Giuseppe garibaldi 32</t>
  </si>
  <si>
    <t>Viale Unione sovietica 57</t>
  </si>
  <si>
    <t>Piazza Della repubblica 25</t>
  </si>
  <si>
    <t>Via Cavour 47</t>
  </si>
  <si>
    <t>Piazza Della repubblica 41</t>
  </si>
  <si>
    <t>Corso Italia 38</t>
  </si>
  <si>
    <t>Viale Dei mille 44</t>
  </si>
  <si>
    <t>Via Giuseppe mazzini 50</t>
  </si>
  <si>
    <t>Via Giacomo matteotti 30</t>
  </si>
  <si>
    <t>Corso Italia 14</t>
  </si>
  <si>
    <t>Corso Vittorio veneto 17</t>
  </si>
  <si>
    <t>Via Giovanni invernizzi 1</t>
  </si>
  <si>
    <t>Via Dante alighieri 14</t>
  </si>
  <si>
    <t>Piazza Della repubblica 11</t>
  </si>
  <si>
    <t>Via Silvio pellico 37</t>
  </si>
  <si>
    <t>Via Silvio pellico 21</t>
  </si>
  <si>
    <t>Viale Martiri della liberta' 84</t>
  </si>
  <si>
    <t>Corso Italia 15</t>
  </si>
  <si>
    <t>Corso Vittorio veneto 9</t>
  </si>
  <si>
    <t>Via Fratelli cairoli 23/25</t>
  </si>
  <si>
    <t>Piazza Della repubblica 12</t>
  </si>
  <si>
    <t>Piazza Della repubblica 28</t>
  </si>
  <si>
    <t>Via Giuseppe besostri 17</t>
  </si>
  <si>
    <t>Via Giovanni invernizzi 4</t>
  </si>
  <si>
    <t>Corso Vittorio veneto 40</t>
  </si>
  <si>
    <t>Corso Vittorio veneto 25</t>
  </si>
  <si>
    <t>Corso Vittorio veneto 83</t>
  </si>
  <si>
    <t>Piazza Giuseppe amisani 14/ p.T i. s.</t>
  </si>
  <si>
    <t>N.</t>
  </si>
  <si>
    <t>UTENZE NON DOMESTICHE COMUNE DI MEDE</t>
  </si>
  <si>
    <t>UTENZE NON DOMESTICHE COMUNE DI VILLA BISCOSSI</t>
  </si>
  <si>
    <t>Denominazione</t>
  </si>
  <si>
    <t>BOVOLENTA NATALINO</t>
  </si>
  <si>
    <t>PELIZZOLI MAURIZIO</t>
  </si>
  <si>
    <t>Via MARCONI, 64</t>
  </si>
  <si>
    <t>Via MARCONI, 38</t>
  </si>
  <si>
    <t>CA' ZANETTI DI BOVERI NICOLO'</t>
  </si>
  <si>
    <t>Via ROMA, 29</t>
  </si>
  <si>
    <t>CA' DI SALAM</t>
  </si>
  <si>
    <t>Via MARCONI, 36</t>
  </si>
  <si>
    <t>POSTE ITALIANE S.P.A.</t>
  </si>
  <si>
    <t>TOTALE UND</t>
  </si>
  <si>
    <t>FONDAZIONE CARITAS DI VIGEVANO</t>
  </si>
  <si>
    <t>Piazza DELLA CHIESA, 4</t>
  </si>
  <si>
    <t>POSTE ITALIANE SPA</t>
  </si>
  <si>
    <t>Via VITTORIO VENETO, 12</t>
  </si>
  <si>
    <t>PESCE ELISABETTA</t>
  </si>
  <si>
    <t>Via VITTORIO VENETO, 4</t>
  </si>
  <si>
    <t>BRACCIO ENRICO</t>
  </si>
  <si>
    <t>Via ROMA, 13</t>
  </si>
  <si>
    <t>GLOZO SRLS</t>
  </si>
  <si>
    <t>Via VITTORIO EMANUELE II, 3</t>
  </si>
  <si>
    <t>AZIENDA AGRICOLA MARTA SEMPIO</t>
  </si>
  <si>
    <t>CASCINA TESSERA, 19</t>
  </si>
  <si>
    <t>CASTELLO DI VALEGGIO SRL</t>
  </si>
  <si>
    <t>Via VITTORIO EMANUELE II, 15</t>
  </si>
  <si>
    <t>DE PASCALIS DARIO</t>
  </si>
  <si>
    <t>Via ROMA, 11</t>
  </si>
  <si>
    <t>UTENZE NON DOMESTICHE COMUNE DI VALEGGIO</t>
  </si>
  <si>
    <t>UTENZE NON DOMESTICHE COMUNE DI OLEVANO LOMELLINA</t>
  </si>
  <si>
    <t xml:space="preserve">RETE FERROVIARIA ITALIANA SPA </t>
  </si>
  <si>
    <t>Viale Attilio Drovanti 6</t>
  </si>
  <si>
    <t xml:space="preserve">POSTE ITALIANE SPA </t>
  </si>
  <si>
    <t>Via Roma 13</t>
  </si>
  <si>
    <t>BAR TRATTORIA PETER PAN DI TIOZZO MARCO</t>
  </si>
  <si>
    <t>Via Roma 22</t>
  </si>
  <si>
    <t xml:space="preserve">FARMARCIA MANZINI ENRICA </t>
  </si>
  <si>
    <t>Via Vittorio Emanuele Secondo  39</t>
  </si>
  <si>
    <t xml:space="preserve">BIEFFE S.R.L. </t>
  </si>
  <si>
    <t>Via Giuglielmo Marconi 21</t>
  </si>
  <si>
    <t xml:space="preserve">BIOMASSE OLEVANO S.R.L. </t>
  </si>
  <si>
    <t>Strada Provinciale 14 0</t>
  </si>
  <si>
    <t xml:space="preserve">POLIPLAST S.R.L. </t>
  </si>
  <si>
    <t>Via San Martino 68</t>
  </si>
  <si>
    <t>CAZZAVACCA LUCIANO</t>
  </si>
  <si>
    <t>Vicolo Campo del Pero 5</t>
  </si>
  <si>
    <t>MIGLIORATI FRANCESCO</t>
  </si>
  <si>
    <t>Via San Martino 70</t>
  </si>
  <si>
    <t xml:space="preserve">OLIVELLI SRL </t>
  </si>
  <si>
    <t>Via San Barnaba 53</t>
  </si>
  <si>
    <t>PULITANO GIUSEPPE</t>
  </si>
  <si>
    <t>Via Roma 42</t>
  </si>
  <si>
    <t>Via Giuglielmo Marconi 20</t>
  </si>
  <si>
    <t>Via Umberto Primo 26</t>
  </si>
  <si>
    <t>COCCINI GIOVANNI</t>
  </si>
  <si>
    <t>Via San Martino 42</t>
  </si>
  <si>
    <t>C.M.M. DI MAGLI CLAUDIO</t>
  </si>
  <si>
    <t>Via ROMA, 100</t>
  </si>
  <si>
    <t>CAMOLA MICHELE</t>
  </si>
  <si>
    <t>Via ROMA, 79</t>
  </si>
  <si>
    <t>D.C.L. DI DAL CIN LUIGI</t>
  </si>
  <si>
    <t>Via DEL LAVORO, 4</t>
  </si>
  <si>
    <t>PAOLINI CRISTIANO</t>
  </si>
  <si>
    <t>Via PO, 31</t>
  </si>
  <si>
    <t>PREMIUM RICE SRL</t>
  </si>
  <si>
    <t>Via PO, 30</t>
  </si>
  <si>
    <t>TECNO MEDICA</t>
  </si>
  <si>
    <t>Via ROMA, 96</t>
  </si>
  <si>
    <t>MINERVA S.R.L.</t>
  </si>
  <si>
    <t>Via SANTA ONORATA, 5</t>
  </si>
  <si>
    <t>COMOLLI PATRIZIA</t>
  </si>
  <si>
    <t>Via PO, 32/1</t>
  </si>
  <si>
    <t>GENAGRICOLA S.P.A.</t>
  </si>
  <si>
    <t>Frazione CASCINOTTO, 1</t>
  </si>
  <si>
    <t>POSTE ITALIANE S.P.A. COMPETENCE CENTRE</t>
  </si>
  <si>
    <t>Via STAZIONE, 1</t>
  </si>
  <si>
    <t>RIVIERA GABRIELE</t>
  </si>
  <si>
    <t>Via SAN MARINO, 4/2</t>
  </si>
  <si>
    <t>FARMACIA SOMENZINI</t>
  </si>
  <si>
    <t>Via MUNICIPIO, 6</t>
  </si>
  <si>
    <t>ZANOLI FRANCESCO</t>
  </si>
  <si>
    <t>Via SAN MARINO, 2</t>
  </si>
  <si>
    <t>BARONE LAURA</t>
  </si>
  <si>
    <t>Via MUNICIPIO, 16</t>
  </si>
  <si>
    <t>PENNINI CONSUELA</t>
  </si>
  <si>
    <t>Via DON MINZONI, 17</t>
  </si>
  <si>
    <t>ZACCHI CINZIA</t>
  </si>
  <si>
    <t>LUSIFER S.R.L.</t>
  </si>
  <si>
    <t>Via ROMA, 100/C</t>
  </si>
  <si>
    <t>BAR SMILE DI MAGNA ILARIA</t>
  </si>
  <si>
    <t>Via ROMA, 7</t>
  </si>
  <si>
    <t>CAFFE' DEL CENTRO SALA SIRIANA</t>
  </si>
  <si>
    <t>Via ROMA, 61</t>
  </si>
  <si>
    <t>MONTI MILKO</t>
  </si>
  <si>
    <t>CASCINA FORNACE, 0</t>
  </si>
  <si>
    <t>LA BOTTEGA DI MARANGON &amp; C. SNC</t>
  </si>
  <si>
    <t>Via ROMA, 66</t>
  </si>
  <si>
    <t>ZERBI ANTONIO</t>
  </si>
  <si>
    <t>Via ROMA, 67</t>
  </si>
  <si>
    <t>UTENZE NON DOMESTICHE COMUNE DI PIEVE ALBIGNOLA</t>
  </si>
  <si>
    <t>UTENZE NON DOMESTICHE COMUNE DI SCALDASOLE</t>
  </si>
  <si>
    <t>CERRI STEFANO</t>
  </si>
  <si>
    <t>Via XI FEBBRAIO, 8</t>
  </si>
  <si>
    <t>ALFIERI DIEGO ENRICO AMLETO c/ o CENTROIMPRESA Srl</t>
  </si>
  <si>
    <t>Via PIAVE, 73</t>
  </si>
  <si>
    <t>CERVIO EMILIO</t>
  </si>
  <si>
    <t>Piazza CASTELLO, 6</t>
  </si>
  <si>
    <t>CHAUFFEUR GROUP SAS DI VINCENZO LOMBARDI &amp; C</t>
  </si>
  <si>
    <t>Via PIETRO SALVADEO, 22</t>
  </si>
  <si>
    <t>CIARAMITARO GIROLAMO</t>
  </si>
  <si>
    <t>Via A. SALVADEO, 36</t>
  </si>
  <si>
    <t>CO.E.S.I. S.R.L.</t>
  </si>
  <si>
    <t>Localita' BARCA, 1</t>
  </si>
  <si>
    <t>CREMASCHI FABRIZIO</t>
  </si>
  <si>
    <t>Via STRADA, 4</t>
  </si>
  <si>
    <t>DA ANDREA RISTORANTE LA ROVERE</t>
  </si>
  <si>
    <t>CASCINA CRIVELLINA, 1</t>
  </si>
  <si>
    <t>LUMI DONIKA</t>
  </si>
  <si>
    <t>Via PIAVE, 83</t>
  </si>
  <si>
    <t>MARAGNA ENRICO</t>
  </si>
  <si>
    <t>Via P. SALVADEO, 11</t>
  </si>
  <si>
    <t>RAIMONDI TIZIANO SNC RAMONDI TIZIANO GAETANO &amp; C.</t>
  </si>
  <si>
    <t>TACCHINI ALBINO &amp; C. S.A .S.</t>
  </si>
  <si>
    <t>Via A. SALVADEO, 30</t>
  </si>
  <si>
    <t>TACCHINI ROBERTO</t>
  </si>
  <si>
    <t>Via PIAVE, 61</t>
  </si>
  <si>
    <t>ITALIANA PETROLI SPA</t>
  </si>
  <si>
    <t>Via PIAVE, 3</t>
  </si>
  <si>
    <t>G.B. TEX SRL</t>
  </si>
  <si>
    <t>Via IV NOVEMBRE, 3</t>
  </si>
  <si>
    <t>GREGORI ROSA LUCIA</t>
  </si>
  <si>
    <t>Via PIAVE, 29</t>
  </si>
  <si>
    <t>STUDIO TECNICO BONANDIN GEOM.A LBERTO</t>
  </si>
  <si>
    <t>Via PIAVE, 52</t>
  </si>
  <si>
    <t>VERCELLI S.R.L.</t>
  </si>
  <si>
    <t>Via DELLE BETULLE, 2</t>
  </si>
  <si>
    <t>FERRARESI DONATA</t>
  </si>
  <si>
    <t>Via PIAVE, 36</t>
  </si>
  <si>
    <t>FIGONI FABIO</t>
  </si>
  <si>
    <t>Via XI FEBBRAIO, 51</t>
  </si>
  <si>
    <t>GROSSI ROSA</t>
  </si>
  <si>
    <t>Via PIAVE, 122/A</t>
  </si>
  <si>
    <t>L'ISOLA DI ATHENA DI FAMA' MAR IKA</t>
  </si>
  <si>
    <t>Piazza CASTELLO, 4</t>
  </si>
  <si>
    <t>STOPPA BARBARA</t>
  </si>
  <si>
    <t>Vicolo PISTA, 22</t>
  </si>
  <si>
    <t>TAMBUSSI CHIARA</t>
  </si>
  <si>
    <t>SOGEAC S.R.L.</t>
  </si>
  <si>
    <t>STRAMEZZI FABIO CARLO</t>
  </si>
  <si>
    <t>Via PIAVE, 126</t>
  </si>
  <si>
    <t>PIZZERIA DA MONICA DI DINUCU MONICA</t>
  </si>
  <si>
    <t>Via PIAVE, 10</t>
  </si>
  <si>
    <t>BAR TABACCHI TEAM S.A.S.DI LIN GLI LIN</t>
  </si>
  <si>
    <t>Piazza CASTELLO, 3</t>
  </si>
  <si>
    <t>ALIMENTARI GRABER S.A.S.</t>
  </si>
  <si>
    <t>Via PIAVE, 53</t>
  </si>
  <si>
    <t>DA NONNA LINA DI ALBERTIN MONICA</t>
  </si>
  <si>
    <t>Via PIAVE, 74</t>
  </si>
  <si>
    <t>RISO E DINTORNI SRL</t>
  </si>
  <si>
    <t>CASCINA CARDINALA, 0</t>
  </si>
  <si>
    <t xml:space="preserve">ASSOCIAZIONE IRRIGAZIONE EST SESIA </t>
  </si>
  <si>
    <t xml:space="preserve">ASILO INFANTILE PECCHIO DI OTTOBIANO </t>
  </si>
  <si>
    <t>PIAZZA ITALIA 40</t>
  </si>
  <si>
    <t>PARROCCHIA DI SAN MICHELE ARCANGELO CINEMA TEATRO</t>
  </si>
  <si>
    <t>PIAZZA ITALIA 2</t>
  </si>
  <si>
    <t xml:space="preserve">SOUTH MILANO KARTING S.P.A. </t>
  </si>
  <si>
    <t>SP STRADA PROVINCIALE N. 16 KM 13 0</t>
  </si>
  <si>
    <t xml:space="preserve">AEFFE S.R.L. </t>
  </si>
  <si>
    <t>VIA GIACOMO MATTEOTTI 53</t>
  </si>
  <si>
    <t xml:space="preserve">AG SERVIZI DI ANDRIOLLO GIORGIO &amp; C. SAS </t>
  </si>
  <si>
    <t>VIA SAN GIORGIO 8</t>
  </si>
  <si>
    <t xml:space="preserve">BELMONT S.R.L. </t>
  </si>
  <si>
    <t>VIA SAN CASSANO 3</t>
  </si>
  <si>
    <t>BOSINI PIERANGELA</t>
  </si>
  <si>
    <t>VIA SAN MICHELE 10</t>
  </si>
  <si>
    <t xml:space="preserve">CASA DI RIPOSO PARROCHIALE SAN TARCISIO </t>
  </si>
  <si>
    <t>VIA GIUSEPPE MAZZINI 12</t>
  </si>
  <si>
    <t>CONTINO PATRIZIA</t>
  </si>
  <si>
    <t>VIA GIUSEPPE MAZZINI 3</t>
  </si>
  <si>
    <t xml:space="preserve">D.B.A. S.R.L. </t>
  </si>
  <si>
    <t>VIA FRATELLI CAIROLI 46</t>
  </si>
  <si>
    <t>FARAZ HAROON</t>
  </si>
  <si>
    <t>VIA ROMA 41</t>
  </si>
  <si>
    <t>GARIBOLDI GIUSEPPE</t>
  </si>
  <si>
    <t>VIA FRATELLI CAIROLI 8</t>
  </si>
  <si>
    <t>GIAVARINI MARCO</t>
  </si>
  <si>
    <t>VIA GIACOMO MATTEOTTI 25</t>
  </si>
  <si>
    <t xml:space="preserve">GIOVANNI SPINELLA SNC DI SPINELLA GIOVANNI E C. </t>
  </si>
  <si>
    <t>VIA GIACOMO MATTEOTTI 55</t>
  </si>
  <si>
    <t>LOCONSOLO MAURIZIO</t>
  </si>
  <si>
    <t>VIA GIACOMO MATTEOTTI 1</t>
  </si>
  <si>
    <t>LUCINI ANTONIO</t>
  </si>
  <si>
    <t>MARCHINI PIERA</t>
  </si>
  <si>
    <t>PIAZZA ITALIA 19</t>
  </si>
  <si>
    <t>MERLIN RENATO</t>
  </si>
  <si>
    <t>VIA SAN GIORGIO 19</t>
  </si>
  <si>
    <t xml:space="preserve">OFFICINA MA.PRO </t>
  </si>
  <si>
    <t>VIA FRATELLI CAIROLI 17</t>
  </si>
  <si>
    <t>RADAELLI FABRIZIO</t>
  </si>
  <si>
    <t>VIA SAN MICHELE 20</t>
  </si>
  <si>
    <t>RIGHI GIUSEPPINA LOREDANA</t>
  </si>
  <si>
    <t>VIA ROMA 3</t>
  </si>
  <si>
    <t>RUGGERI ADRIANO</t>
  </si>
  <si>
    <t>VIA CAROLINA PECCHIO 15</t>
  </si>
  <si>
    <t>SCARLATA ALESSANDRO</t>
  </si>
  <si>
    <t>VIA SAN MICHELE 25</t>
  </si>
  <si>
    <t>SONCIN GIUSEPPINA</t>
  </si>
  <si>
    <t>VIA GIACOMO MATTEOTTI 50</t>
  </si>
  <si>
    <t>TRONCONI DINO</t>
  </si>
  <si>
    <t>VIA FRATELLI CAIROLI 31</t>
  </si>
  <si>
    <t>VICINO SILVIA DOMENICA</t>
  </si>
  <si>
    <t>VIA AGOSTINO GAMBARANA 8</t>
  </si>
  <si>
    <t>VOLPINI ELENA</t>
  </si>
  <si>
    <t>PIAZZA ITALIA 37</t>
  </si>
  <si>
    <t>ZANDONA' GIANNA</t>
  </si>
  <si>
    <t>VIA UGO FOSCOLO 6</t>
  </si>
  <si>
    <t>VIA GIACOMO MATTEOTTI 63</t>
  </si>
  <si>
    <t>VIA MULINO 7</t>
  </si>
  <si>
    <t>BRENA LAURA</t>
  </si>
  <si>
    <t>PIAZZA ITALIA 7</t>
  </si>
  <si>
    <t>CARCANO GIANCARLO</t>
  </si>
  <si>
    <t>VIA GUGLIELMO MARCONI 5</t>
  </si>
  <si>
    <t xml:space="preserve">CENTRO ESTETICO CENERENTOLA DI MINGONI NOEMI </t>
  </si>
  <si>
    <t>VIALE GIUSEPPE GARIBALDI 4</t>
  </si>
  <si>
    <t xml:space="preserve">COSMA S.R.L. </t>
  </si>
  <si>
    <t>VIA FRATELLI CAIROLI 48</t>
  </si>
  <si>
    <t xml:space="preserve">DENI'S HAIR STYLE DI MIETTA DENISE </t>
  </si>
  <si>
    <t>VIALE GIUSEPPE GARIBALDI 2</t>
  </si>
  <si>
    <t xml:space="preserve">FERCAM S.P.A. </t>
  </si>
  <si>
    <t>VIA FRATELLI CAIROLI 64</t>
  </si>
  <si>
    <t>FURLAN ROSANGELA</t>
  </si>
  <si>
    <t>VIALE GIUSEPPE GARIBALDI 9</t>
  </si>
  <si>
    <t>VIA GIACOMO MATTEOTTI 59</t>
  </si>
  <si>
    <t xml:space="preserve">M.T.M. MAFFEZZONI GROUP S.R.L. </t>
  </si>
  <si>
    <t>VIA FRATELLI CAIROLI 33</t>
  </si>
  <si>
    <t>PAGLIARI GIACOMO</t>
  </si>
  <si>
    <t>VIA ROMA 30</t>
  </si>
  <si>
    <t>PELLECCHIA TAMARA</t>
  </si>
  <si>
    <t>VIALE GIUSEPPE GARIBALDI 37</t>
  </si>
  <si>
    <t xml:space="preserve">SOLARLUX SRL </t>
  </si>
  <si>
    <t>PIAZZA ITALIA 15</t>
  </si>
  <si>
    <t xml:space="preserve">STUDIO DENTISTICO SAN MICHELE </t>
  </si>
  <si>
    <t>VIA GIACOMO MATTEOTTI 9</t>
  </si>
  <si>
    <t>TROVO' SONIA ANTONIA</t>
  </si>
  <si>
    <t>VIA SAN MICHELE 12</t>
  </si>
  <si>
    <t xml:space="preserve">BPER BANCA SPA </t>
  </si>
  <si>
    <t>VIALE GIUSEPPE GARIBALDI 6</t>
  </si>
  <si>
    <t>VIALE GIUSEPPE GARIBALDI 10</t>
  </si>
  <si>
    <t>PIGOZZI MASSIMO</t>
  </si>
  <si>
    <t xml:space="preserve"> 1</t>
  </si>
  <si>
    <t>BIGGI FEDERICA</t>
  </si>
  <si>
    <t>PIAZZA ITALIA 31</t>
  </si>
  <si>
    <t>LA PERNA DENNY</t>
  </si>
  <si>
    <t>VIA FRATELLI CAIROLI 36</t>
  </si>
  <si>
    <t xml:space="preserve">LA ROMANA DI SINGH LOVEJEET </t>
  </si>
  <si>
    <t>VIA GIACOMO MATTEOTTI 15</t>
  </si>
  <si>
    <t xml:space="preserve">8 ROSSO DI YE JIANMEI </t>
  </si>
  <si>
    <t>PIAZZA ITALIA 29</t>
  </si>
  <si>
    <t xml:space="preserve">REGAL CAFE' DI SHARON BONONI </t>
  </si>
  <si>
    <t xml:space="preserve">ALIMENTARI FINOTTO ANDREA </t>
  </si>
  <si>
    <t>PIAZZA ITALIA 21</t>
  </si>
  <si>
    <t xml:space="preserve">ALIMENTARI SORELLE GALVAGNI </t>
  </si>
  <si>
    <t>PIAZZA ITALIA 8</t>
  </si>
  <si>
    <t>UTENZE NON DOMESTICHE COMUNE DI OTTOBIANO</t>
  </si>
  <si>
    <t>UTENZE NON DOMESTICHE COMUNE DI LOMELLO</t>
  </si>
  <si>
    <t>PARROCCHIA DI SAN MICHELE ARCA NGELO</t>
  </si>
  <si>
    <t>Via CAVOUR, 16</t>
  </si>
  <si>
    <t>CASTAGNA MASSIMO</t>
  </si>
  <si>
    <t>Via VOLTURNO, 19</t>
  </si>
  <si>
    <t>F.LLI SCHIAVINI DI SCHIAVINI MARIO E PIETRO</t>
  </si>
  <si>
    <t>Via G. VERDI, 5</t>
  </si>
  <si>
    <t>LA LONGOBARDA TRASLOCHI SNC</t>
  </si>
  <si>
    <t>Via DANTE ALIGHIERI, 25</t>
  </si>
  <si>
    <t>M.B.C DI PIRVU MICHAELA MARIAN</t>
  </si>
  <si>
    <t>Via G. MATTEOTTI, 46</t>
  </si>
  <si>
    <t>CASCINA GRUA, 19</t>
  </si>
  <si>
    <t>R.M. COFFEE  DI BONGIORNO RUGGERO</t>
  </si>
  <si>
    <t>Via CALDERA, 1</t>
  </si>
  <si>
    <t>SOCIETA' I.C.M SRL</t>
  </si>
  <si>
    <t>Via XX SETTEMBRE, 38</t>
  </si>
  <si>
    <t>MATRICAR SERVICE SRL</t>
  </si>
  <si>
    <t>LARGO CRISTOFORO COLOMBO, 14</t>
  </si>
  <si>
    <t>ZENIT SRL</t>
  </si>
  <si>
    <t>Via G. MATTEOTTI, 28</t>
  </si>
  <si>
    <t>ARTE E STILE DI COTTA RAMUSINO</t>
  </si>
  <si>
    <t>Via G. MATTEOTTI, 6</t>
  </si>
  <si>
    <t>STIL ARREDI DI CERRI CLAUDIO &amp; C. SNC</t>
  </si>
  <si>
    <t>Piazza DELLA REPUBBLICA, 39</t>
  </si>
  <si>
    <t>ANTICA DIMORA SAN MICHELE</t>
  </si>
  <si>
    <t>Via ROMA, 2</t>
  </si>
  <si>
    <t>LOCANDA DEL PONTE  DI VUONO BRUNO &amp;C. SNC</t>
  </si>
  <si>
    <t>Via G. MATTEOTTI, 3</t>
  </si>
  <si>
    <t>ALE.MAR. COOP SOCIALE</t>
  </si>
  <si>
    <t>Via XX SETTEMBRE, 12</t>
  </si>
  <si>
    <t>SOCIETA' DOLCE SOCIETA' COOPER ATIVA</t>
  </si>
  <si>
    <t>Via CASTROVECCHIO, 3</t>
  </si>
  <si>
    <t>EDM &amp; PARTNERS SRL</t>
  </si>
  <si>
    <t>Via ROMA, 55</t>
  </si>
  <si>
    <t>ENTE POSTE ITALIANE S.P.A. COM PETENCE CENTER</t>
  </si>
  <si>
    <t>Via G. MAZZINI, 7</t>
  </si>
  <si>
    <t>FRATELLI MORI DI MORI MATTEO E C. SNC</t>
  </si>
  <si>
    <t>Via XX SETTEMBRE, 10</t>
  </si>
  <si>
    <t>BANCO BPM</t>
  </si>
  <si>
    <t>Piazza DELLA REPUBBLICA, 36</t>
  </si>
  <si>
    <t>BERRIA LAURA</t>
  </si>
  <si>
    <t>Via CAVOUR, 22</t>
  </si>
  <si>
    <t>BINATTI CRISTIANA</t>
  </si>
  <si>
    <t>Via CONTI PALATINI, 17</t>
  </si>
  <si>
    <t>BOLZONI MORENO MARINO</t>
  </si>
  <si>
    <t>Via ROMA, 35</t>
  </si>
  <si>
    <t>GAGGIANESI PIERO ROBERTO</t>
  </si>
  <si>
    <t>Via LONGOBARDI, 2</t>
  </si>
  <si>
    <t>PIOVERA GIUSEPPE</t>
  </si>
  <si>
    <t>Piazza DELLA REPUBBLICA, 22</t>
  </si>
  <si>
    <t>ROSSI CARLO ALBERTO</t>
  </si>
  <si>
    <t>Via CONTI PALATINI, 1</t>
  </si>
  <si>
    <t>STUDIO COCCO ANDREA ALDO</t>
  </si>
  <si>
    <t>Piazza DELLA REPUBBLICA, 10</t>
  </si>
  <si>
    <t>STUDIO DENTISTICO NOBILI ALDO</t>
  </si>
  <si>
    <t>Via G. MATTEOTTI, 7</t>
  </si>
  <si>
    <t>STUDIO IOTTI BATTISTA SANTE</t>
  </si>
  <si>
    <t>Via ROMA, 86</t>
  </si>
  <si>
    <t>STUDIO TECNICO GEOM. GALLI PIE RMARIO</t>
  </si>
  <si>
    <t>Via DANTE ALIGHIERI, 16</t>
  </si>
  <si>
    <t>STUDIO TECNICO ING. RIVELLI  A LBERTO</t>
  </si>
  <si>
    <t>Via ANTONIO GRAMSCI, 10</t>
  </si>
  <si>
    <t>BOTTAZZI S.A.S DI EMANUELE ROG NONI &amp; C.</t>
  </si>
  <si>
    <t>Via ROMA, 12</t>
  </si>
  <si>
    <t>SARA DI BARACCO SARA</t>
  </si>
  <si>
    <t>Piazza DELLA REPUBBLICA, 29</t>
  </si>
  <si>
    <t>VARIOTEC UTENSILI SNC DI CHIER ICO GIORGIO E C.</t>
  </si>
  <si>
    <t>Via O. VOLPI, 22</t>
  </si>
  <si>
    <t>EDICOLA CUORE D'INCHIOSTRO DI LAZZARIN KATIA</t>
  </si>
  <si>
    <t>Piazza DELLA REPUBBLICA, 20</t>
  </si>
  <si>
    <t>FARMACIA TORRIANI CARLO</t>
  </si>
  <si>
    <t>IRRERA MARCO</t>
  </si>
  <si>
    <t>Piazza DELLA REPUBBLICA, 40</t>
  </si>
  <si>
    <t>TABACCHERIA ABBATE VALENTINA</t>
  </si>
  <si>
    <t>CENTRO OTTICA TERRAGNI  DI CERVIO RICCARDO</t>
  </si>
  <si>
    <t>Via ROMA, 28</t>
  </si>
  <si>
    <t>ARTIOLI MANUELA</t>
  </si>
  <si>
    <t>Via XX SETTEMBRE, 16</t>
  </si>
  <si>
    <t>BEAUTY ZONE DI D'ANDREA KLIZIA</t>
  </si>
  <si>
    <t>Via G. MATTEOTTI, 18</t>
  </si>
  <si>
    <t>CRIVELLARO BARBARA</t>
  </si>
  <si>
    <t>Piazza DELLA REPUBBLICA, 27</t>
  </si>
  <si>
    <t>ESTETICA DESIREE</t>
  </si>
  <si>
    <t>Via ROMA, 60</t>
  </si>
  <si>
    <t>GATTI PAOLA SD</t>
  </si>
  <si>
    <t>Via ROMA, 31</t>
  </si>
  <si>
    <t>MANTOVANI ALESSIA TAMARA</t>
  </si>
  <si>
    <t>Via G. MATTEOTTI, 11</t>
  </si>
  <si>
    <t>MENEGATO GIUSEPPINA</t>
  </si>
  <si>
    <t>Via DANTE ALIGHIERI, 13</t>
  </si>
  <si>
    <t>LARGO CRISTOFORO COLOMBO, 1</t>
  </si>
  <si>
    <t>MACLO IMPIANTI S.N.C. DI BARAC CO GIANLUCA</t>
  </si>
  <si>
    <t>Via INDIPENDENZA, 1</t>
  </si>
  <si>
    <t>VINOTTI MARCO</t>
  </si>
  <si>
    <t>Via G. B. NICALA, 9</t>
  </si>
  <si>
    <t>CARROZZERIA O.M.D. DI PITITTO DOMENICO</t>
  </si>
  <si>
    <t>LARGO CRISTOFORO COLOMBO, 6</t>
  </si>
  <si>
    <t>BLS S.R.L.</t>
  </si>
  <si>
    <t>Strada PROVINCIALE PER MEDE, 11</t>
  </si>
  <si>
    <t>CO.MONT SRL</t>
  </si>
  <si>
    <t>CASCINA GRUA, 15</t>
  </si>
  <si>
    <t>IMPRESA ZANOTTI LUIGI &amp; C. SNC</t>
  </si>
  <si>
    <t>Via G. MARCONI, 18</t>
  </si>
  <si>
    <t>MAGLIFICIO MAPIER SRL</t>
  </si>
  <si>
    <t>Via CALDERA, 2</t>
  </si>
  <si>
    <t>OFFICINA DELL'AMBIENTE SRL</t>
  </si>
  <si>
    <t>CASCINA GRUA, 1</t>
  </si>
  <si>
    <t>ELMA DI MARIANI ELISA</t>
  </si>
  <si>
    <t>Via XXV APRILE, 19</t>
  </si>
  <si>
    <t>FALEGNAMERIA MANCIN SRL</t>
  </si>
  <si>
    <t>Via G. B. NICALA, 7/9</t>
  </si>
  <si>
    <t>FARINELLO &amp; PEROTTI SNC</t>
  </si>
  <si>
    <t>Via A. MANZONI, 24</t>
  </si>
  <si>
    <t>JODY SRL</t>
  </si>
  <si>
    <t>Via ROMA, 14</t>
  </si>
  <si>
    <t>LABORATORIO ODONTOTECNICO RABI TTI ADRIANO</t>
  </si>
  <si>
    <t>Via CAVOUR, 27</t>
  </si>
  <si>
    <t>POZZOLI FRANCESCO</t>
  </si>
  <si>
    <t>Via CALDERA, 77</t>
  </si>
  <si>
    <t>LOCANDA DEL BORGO DI BRANZAGLIA GIORDANO BRUNO</t>
  </si>
  <si>
    <t>Piazza DELLA REPUBBLICA, 42</t>
  </si>
  <si>
    <t>ROSEN GARDEN PUB  DI SCARPA DAVIDE</t>
  </si>
  <si>
    <t>Via ANTONIO GRAMSCI, 24</t>
  </si>
  <si>
    <t>PIZZERIA DA LEO</t>
  </si>
  <si>
    <t>Via DANTE ALIGHIERI, 2</t>
  </si>
  <si>
    <t>BAR DERBY DI JIN MAOWEI</t>
  </si>
  <si>
    <t>Piazza DELLA REPUBBLICA, 37</t>
  </si>
  <si>
    <t>BEL SIT CAFE' DI MARIANI JESSI CA &amp; C. SNC</t>
  </si>
  <si>
    <t>IL BARETTO DI LI BOULUN</t>
  </si>
  <si>
    <t>Piazza DELLA REPUBBLICA, 24</t>
  </si>
  <si>
    <t>MIOTTO SABRINA</t>
  </si>
  <si>
    <t>Via G. MATTEOTTI, 17</t>
  </si>
  <si>
    <t>ALFI S.R.L.</t>
  </si>
  <si>
    <t>Piazza DELLA REPUBBLICA, 5</t>
  </si>
  <si>
    <t>CELESTINO GIAMPIERO</t>
  </si>
  <si>
    <t>Via ROMA, 52</t>
  </si>
  <si>
    <t>GASTRONOMIA DEL BUONGUSTAIO DI VITERBONE BARBARA</t>
  </si>
  <si>
    <t>Piazza DELLA REPUBBLICA, 38</t>
  </si>
  <si>
    <t>CASTLE'S FLOWER DI MARGHERITA NICOLA</t>
  </si>
  <si>
    <t>Via O. VOLPI, 6</t>
  </si>
  <si>
    <t>A21 S.R.L. DI BELLU MASSIMO</t>
  </si>
  <si>
    <t>Strada PROVINCIALE PER MEDE, 4</t>
  </si>
  <si>
    <t>VILLA BISCOSSI</t>
  </si>
  <si>
    <t>VALEGGIO</t>
  </si>
  <si>
    <t xml:space="preserve">OLEVANO LOMELLINA </t>
  </si>
  <si>
    <t>PIEVE ALBIGNOLA</t>
  </si>
  <si>
    <t>SCALDASOLE</t>
  </si>
  <si>
    <t>OTTOBIANO</t>
  </si>
  <si>
    <t>LOMELLO</t>
  </si>
  <si>
    <t>MEDE</t>
  </si>
  <si>
    <t xml:space="preserve">COMUNE </t>
  </si>
  <si>
    <t>ABITANTI</t>
  </si>
  <si>
    <t>TOTALE</t>
  </si>
  <si>
    <t>A.S.D. NEW ATHLETIC STUDIO</t>
  </si>
  <si>
    <t>A.S.S.T. di Pavia</t>
  </si>
  <si>
    <t>ANTEAS</t>
  </si>
  <si>
    <t>ASSOCIAZIONE ARTIGIANI</t>
  </si>
  <si>
    <t>ASSOCIAZIONE COMMERCIANTI</t>
  </si>
  <si>
    <t>ASSOCIAZIONE MEDESE "LA SCOTTONA"</t>
  </si>
  <si>
    <t>ASSOCIAZIONE PESCA SPORTIVA "4 SORGENTI"</t>
  </si>
  <si>
    <t>ASSOCIAZIONE SPORTIVA ENERGY FITNESS</t>
  </si>
  <si>
    <t>ASSOCIAZIONEAUTOGESTIONE SERVIZI AUSER</t>
  </si>
  <si>
    <t>ATC ZPS RISAIE DELLA LOMELLINA</t>
  </si>
  <si>
    <t>CAMERA DEL LAVORO</t>
  </si>
  <si>
    <t>CENTRO ARTISTICO CULTURALE AMISANI</t>
  </si>
  <si>
    <t>CENTRO PASTORALE</t>
  </si>
  <si>
    <t>CONFAGRICOLTURA PAVIA</t>
  </si>
  <si>
    <t>CROCE ROSSA ITALIANA APS-COMITATO LOC.DI MEDE E VALLE LOMELLINA</t>
  </si>
  <si>
    <t>FONDAZIONE ISTITUZIONI RIUNITE MEDE</t>
  </si>
  <si>
    <t>IMPRESA VERDE SRL</t>
  </si>
  <si>
    <t>LEGA NORD SEZIONE IL CARROCCIO</t>
  </si>
  <si>
    <t>PARROCCHIA SAN MARZIANO VESCOVO E MARTIRE</t>
  </si>
  <si>
    <t>PARTITO DEMOCRATICO DELLA SINISTRA</t>
  </si>
  <si>
    <t>PATRONATO ACLI</t>
  </si>
  <si>
    <t>PRO LOCO MEDE</t>
  </si>
  <si>
    <t>SPAZIO.. DANZA ASS.SPORT.DILETTANTISTICA</t>
  </si>
  <si>
    <t>UST-CISL PAVIA</t>
  </si>
  <si>
    <t>ABD ALLA EL SAYED SOLIMAN</t>
  </si>
  <si>
    <t>ALFI SRL</t>
  </si>
  <si>
    <t>ASCHEI</t>
  </si>
  <si>
    <t>BACALONI</t>
  </si>
  <si>
    <t>BAR GELATERIA ARCOBALENO DI PELUSO M.</t>
  </si>
  <si>
    <t>BELLINI</t>
  </si>
  <si>
    <t>BELLUZZO</t>
  </si>
  <si>
    <t>BOZZOLAN</t>
  </si>
  <si>
    <t>BP MOTORSPORT S.R.L.</t>
  </si>
  <si>
    <t>BROCCHIERI COSTRUZIONI S.R.L.</t>
  </si>
  <si>
    <t>CAFFE' CASTELLO DI DRAGO ANNAMARIA</t>
  </si>
  <si>
    <t>CATTANEO</t>
  </si>
  <si>
    <t>CENTRO ONORANZE FUNEBRI GUALA SNC</t>
  </si>
  <si>
    <t>CERAMICHE PAVANATI &amp; C. SNC</t>
  </si>
  <si>
    <t>CIVARDI PIERLUIGI DI CIVARDI LORENZO E MATTIA S.A.S.</t>
  </si>
  <si>
    <t>CLINICA VETERINARIA"MEDE" DI PELIZZA MAS</t>
  </si>
  <si>
    <t>CONSORZIO AGRARIO TERREPADANE SCRL</t>
  </si>
  <si>
    <t>CORREZZOLA</t>
  </si>
  <si>
    <t>D'ANGELO</t>
  </si>
  <si>
    <t>DING FENG SRL</t>
  </si>
  <si>
    <t>ELIFED DI VOLPI FEDERICA &amp; C. S.A.S.</t>
  </si>
  <si>
    <t>FATTORIA VERDE DI SARA VITARI</t>
  </si>
  <si>
    <t>FERRARI</t>
  </si>
  <si>
    <t>FIORERIA LE MIMOSE</t>
  </si>
  <si>
    <t>FOGAROLO</t>
  </si>
  <si>
    <t>GHATAS</t>
  </si>
  <si>
    <t>GIAMMONA</t>
  </si>
  <si>
    <t>GIRASOLE sas di ZHENG SHIXIONG &amp; C.</t>
  </si>
  <si>
    <t>GJOKA</t>
  </si>
  <si>
    <t>IMPRESA EDILE F.LLI CALIGIURI E FAZIO FRANCESCO</t>
  </si>
  <si>
    <t>IN'S MERCATO SPA</t>
  </si>
  <si>
    <t>LANDUCCI</t>
  </si>
  <si>
    <t>LANZAROTTI</t>
  </si>
  <si>
    <t>LIU</t>
  </si>
  <si>
    <t>MAESTRI</t>
  </si>
  <si>
    <t>MANGIAROTTI</t>
  </si>
  <si>
    <t>MANIFATTURA LORO PIANA SRL</t>
  </si>
  <si>
    <t>MATARAZZO</t>
  </si>
  <si>
    <t>MILANI</t>
  </si>
  <si>
    <t>MIRIADE SRL DI CASTINI FRANCESCO</t>
  </si>
  <si>
    <t>MONDOBRICO SRL</t>
  </si>
  <si>
    <t>MONICA GIOIELLI DI MONICA GASTALDELLO &amp; C SAS</t>
  </si>
  <si>
    <t>MORANDOTTI</t>
  </si>
  <si>
    <t>NC ECOPNEUMATICI SRL</t>
  </si>
  <si>
    <t>NIPOTI</t>
  </si>
  <si>
    <t>NUOVA FITOCHIMICA SPA</t>
  </si>
  <si>
    <t>NUOVA FORNERIA PAN DI SOLE SRL</t>
  </si>
  <si>
    <t>ORONOVANTA DI CUGINI CRISTIANO MIRCO &amp; C. SAS</t>
  </si>
  <si>
    <t>PELIZZA</t>
  </si>
  <si>
    <t>PRATI FRATELLI S.R.L.</t>
  </si>
  <si>
    <t>PROTTI MIRACCA</t>
  </si>
  <si>
    <t>RAMELLA GIANCARLO &amp; C. SNC</t>
  </si>
  <si>
    <t>RISOLI</t>
  </si>
  <si>
    <t>RIV.EDIL S.R.L.</t>
  </si>
  <si>
    <t>ROTUNDO</t>
  </si>
  <si>
    <t>S.E.I.M. SRL</t>
  </si>
  <si>
    <t>SCANDELLA</t>
  </si>
  <si>
    <t>SCATOLIFICIO MEDESE DI ROMAGNOLI ROBERTO</t>
  </si>
  <si>
    <t>SECRI EDILCOM SRL</t>
  </si>
  <si>
    <t>SECRI F.LLI DI SECRI GIUSEPPE &amp; C. SNC</t>
  </si>
  <si>
    <t>SOLIANO VALENTINO-IMP. E COMM.LEGNAMI</t>
  </si>
  <si>
    <t>SUNSERI</t>
  </si>
  <si>
    <t>VAI</t>
  </si>
  <si>
    <t>VALENZA GOMME SRL</t>
  </si>
  <si>
    <t>VASSALLO</t>
  </si>
  <si>
    <t>ZANARDI MAURIZIO</t>
  </si>
  <si>
    <t>ZOCCARATO</t>
  </si>
  <si>
    <t>AGIP 2551 DI PAMPURI EMILIANO</t>
  </si>
  <si>
    <t>BERGO</t>
  </si>
  <si>
    <t>DISTRIBUTORE ERG DI CERRA COSTANZA</t>
  </si>
  <si>
    <t>NOBILI</t>
  </si>
  <si>
    <t>AUTORICAMBI DI FASSONE E PIOVERA SNC</t>
  </si>
  <si>
    <t>AZ.AGR. ZANADA F.LLI DI ZANADA M. E D.</t>
  </si>
  <si>
    <t>DITTA MAZZOCCHI FABIO</t>
  </si>
  <si>
    <t>FMC S.R.L.S.</t>
  </si>
  <si>
    <t>GARANDO</t>
  </si>
  <si>
    <t>MOGNI</t>
  </si>
  <si>
    <t>NUOVA AUTOTECNICA SRL</t>
  </si>
  <si>
    <t>OFF. COLOSETTI SNC DI GIROLDI G. E C.</t>
  </si>
  <si>
    <t>REDIL STORE SRL</t>
  </si>
  <si>
    <t>SAMA AUTOSALONE DI MATTIA CAMUSSI &amp; C. S.A.S.</t>
  </si>
  <si>
    <t>BOLOGNINI</t>
  </si>
  <si>
    <t>COMANDO STAZIONE CARABINIERI</t>
  </si>
  <si>
    <t>ALLEANZA ASSICURAZIONI SPA</t>
  </si>
  <si>
    <t>ANDRIANO</t>
  </si>
  <si>
    <t>ANTILOPE DI D. E M. ANTILOPE SNC</t>
  </si>
  <si>
    <t>ASSIMEDE DI GOBBI P. E FANCHIOTTI M. SNC</t>
  </si>
  <si>
    <t>AUTOSCUOLA LOMELLINA S.R.L.S.</t>
  </si>
  <si>
    <t>C.B.L. SPA</t>
  </si>
  <si>
    <t>CBL DISTRIBUZIONE SRL</t>
  </si>
  <si>
    <t>CNA SERVIZI E CONSULENZE S.R.L.</t>
  </si>
  <si>
    <t>F. P. ASSICURAZIONI</t>
  </si>
  <si>
    <t>IMMOBILIARE ARDEUSIS SRL</t>
  </si>
  <si>
    <t>LERMA</t>
  </si>
  <si>
    <t>MEDIOLANUM DI DONATO MAURIZIO</t>
  </si>
  <si>
    <t>OR.TO SERVICE SOCIETA' COOPERATIVA A R.L.</t>
  </si>
  <si>
    <t>PARAPORTI ASSICURAZIONI SNC DI PARAPORTI F. E C.</t>
  </si>
  <si>
    <t>POSTE ITALIANE SPA - AGENZIA DI MEDE</t>
  </si>
  <si>
    <t>PREMASCHI</t>
  </si>
  <si>
    <t>STUDIO DI CONSULENZA AUTOMOBILISTICA CUCCHI RAG. DAVIDE</t>
  </si>
  <si>
    <t>TORTI</t>
  </si>
  <si>
    <t>AVVOCATO ALBERTO LODIGIANI</t>
  </si>
  <si>
    <t>BANCA CARIGE SPA</t>
  </si>
  <si>
    <t>BANCA POPOLARE DI SONDRIO SCPA</t>
  </si>
  <si>
    <t>BANCO POPOLARE SOC. COOP</t>
  </si>
  <si>
    <t>BERTASSI</t>
  </si>
  <si>
    <t>BISSARO</t>
  </si>
  <si>
    <t>BONETTI</t>
  </si>
  <si>
    <t>BOVOLENTA</t>
  </si>
  <si>
    <t>CARENZIO</t>
  </si>
  <si>
    <t>CARNEVALE MIACCA</t>
  </si>
  <si>
    <t>CARRERA</t>
  </si>
  <si>
    <t>CATALANO</t>
  </si>
  <si>
    <t>CREDIT AGRICOLE ITALIA SPA</t>
  </si>
  <si>
    <t>DE RYSKY</t>
  </si>
  <si>
    <t>DI BATTISTA</t>
  </si>
  <si>
    <t>DOTT.SSA A. TRECATE - CONSULENTE LAVORO</t>
  </si>
  <si>
    <t>FARINELLO</t>
  </si>
  <si>
    <t>GARBERI</t>
  </si>
  <si>
    <t>INTESA SANPAOLO S.P.A.</t>
  </si>
  <si>
    <t>LAMBRA</t>
  </si>
  <si>
    <t>LEVA</t>
  </si>
  <si>
    <t>MAGGI</t>
  </si>
  <si>
    <t>MORO</t>
  </si>
  <si>
    <t>NOTAIO STIMOLO GHERARDO FLAVIANO</t>
  </si>
  <si>
    <t>ODONTOMED SRL</t>
  </si>
  <si>
    <t>PAREA</t>
  </si>
  <si>
    <t>RAMELLA</t>
  </si>
  <si>
    <t>RAPAGLIA</t>
  </si>
  <si>
    <t>REBOLINI</t>
  </si>
  <si>
    <t>ROBAGLIATI</t>
  </si>
  <si>
    <t>SAGGESE</t>
  </si>
  <si>
    <t>SCOLLETTA</t>
  </si>
  <si>
    <t>SECRI</t>
  </si>
  <si>
    <t>SER.M.I.D.E. SOC. COOP.</t>
  </si>
  <si>
    <t>SIVIERO</t>
  </si>
  <si>
    <t>SOCIETA' UNICREDIT S.P.A.</t>
  </si>
  <si>
    <t>SOLDATI PAOLO -ELABORAZIONE ELETT.DATI</t>
  </si>
  <si>
    <t>STED DI GIOVENE ALBERTO &amp; C. SNC</t>
  </si>
  <si>
    <t>STERPI</t>
  </si>
  <si>
    <t>STUDIO ARGENTON S. CONSULENTE DEL LAVORO</t>
  </si>
  <si>
    <t>STUDIO BEOLCHI DOTT.SSA PAOLA</t>
  </si>
  <si>
    <t>STUDIO DI ARCHITETTURA DAGLIO</t>
  </si>
  <si>
    <t>STUDIO LOSA - ELIA - TRECATE</t>
  </si>
  <si>
    <t>STUDIO MICHELINI DI MICHELINI P.&amp; C. SNC</t>
  </si>
  <si>
    <t>STUDIO ODONTOIATRICO DOTT.TORNIELLI L.</t>
  </si>
  <si>
    <t>STUDIO TECNICO VAL PADANA</t>
  </si>
  <si>
    <t>STURARO</t>
  </si>
  <si>
    <t>VOGLINI</t>
  </si>
  <si>
    <t>ZAGARIA</t>
  </si>
  <si>
    <t>ZAMBELLI</t>
  </si>
  <si>
    <t>BARBERIO</t>
  </si>
  <si>
    <t>BENSI</t>
  </si>
  <si>
    <t>CA.RI. DI RAMPOLLO STELLA</t>
  </si>
  <si>
    <t>CARTOLERIA ORBELLI DI PELLAROLO GIUSEPPE</t>
  </si>
  <si>
    <t>DE GRANDI</t>
  </si>
  <si>
    <t>DE ROSA</t>
  </si>
  <si>
    <t>DI TUTTO UN PO' DI DALPEDRI GIORGIO</t>
  </si>
  <si>
    <t>DR CALOR S.R.L.</t>
  </si>
  <si>
    <t>DUOFA MARKET S.A.S. DI YE CHUNZHU E C.</t>
  </si>
  <si>
    <t>ESPOSTI</t>
  </si>
  <si>
    <t>FERRAMENTA TOSINI</t>
  </si>
  <si>
    <t>GAGLIARDI</t>
  </si>
  <si>
    <t>JEANS CLUB DI FINOTELLO L.</t>
  </si>
  <si>
    <t>LA FERRAMENTA DI LUISELLA ASCHEI E C SNC</t>
  </si>
  <si>
    <t>MAGGIONI</t>
  </si>
  <si>
    <t>MAGLIFICIO MEDESE SRL</t>
  </si>
  <si>
    <t>MAR.CO 94 SRL</t>
  </si>
  <si>
    <t>MEDICINA</t>
  </si>
  <si>
    <t>MILANO</t>
  </si>
  <si>
    <t>NAMIQ</t>
  </si>
  <si>
    <t>NUOVO UFFICIO DI MASSAZZA PIER ERNESTO</t>
  </si>
  <si>
    <t>ONGARINI</t>
  </si>
  <si>
    <t>OTTICA DEL CORSO DI TORAZZA ISABELLA</t>
  </si>
  <si>
    <t>OTTICA FAITA DI BRUNO PAOLA</t>
  </si>
  <si>
    <t>RECANATESE</t>
  </si>
  <si>
    <t>ROSAL SRL</t>
  </si>
  <si>
    <t>TRONCONI</t>
  </si>
  <si>
    <t>BELLONI</t>
  </si>
  <si>
    <t>CERUTTI</t>
  </si>
  <si>
    <t>FARMACIA DOTT. ISELLA</t>
  </si>
  <si>
    <t>FARMACIA GRASSI SNC DI GRASSI ANNA</t>
  </si>
  <si>
    <t>GESCOM DI FILIPPO GIOVENE E C. SAS</t>
  </si>
  <si>
    <t>L'EDICOLA DI BELLOTTI F. &amp; RONDA G. S.N.C.</t>
  </si>
  <si>
    <t>L'ELICRISO DI CARNEVALE SCHIANCA M.</t>
  </si>
  <si>
    <t>MARUZZO</t>
  </si>
  <si>
    <t>MASSARA</t>
  </si>
  <si>
    <t>SANITAS DI SCARPA PIERLUISA</t>
  </si>
  <si>
    <t>TABACCHERIA DE CHECCHI FABIO</t>
  </si>
  <si>
    <t>ATELIER DI FABRIZIO SRLS</t>
  </si>
  <si>
    <t>STRA..VAGANDO SAS</t>
  </si>
  <si>
    <t>UBEZIO</t>
  </si>
  <si>
    <t>ACCONCIATURE SARA DI PAPARO SARA</t>
  </si>
  <si>
    <t>ALDRIGO</t>
  </si>
  <si>
    <t>BERBERI</t>
  </si>
  <si>
    <t>BERTIN</t>
  </si>
  <si>
    <t>BERTO CRISTINA &amp; C. SNC</t>
  </si>
  <si>
    <t>BONINI</t>
  </si>
  <si>
    <t>BOSSETTI</t>
  </si>
  <si>
    <t>BRUGLIERA MIRKO</t>
  </si>
  <si>
    <t>CARLIN MARIA GRAZIA</t>
  </si>
  <si>
    <t>CAVAZZANA</t>
  </si>
  <si>
    <t>CELIN</t>
  </si>
  <si>
    <t>CUCE'</t>
  </si>
  <si>
    <t>GUERRINI</t>
  </si>
  <si>
    <t>IDEL LAVANDERIA DI LUPANI MARIA LUISA</t>
  </si>
  <si>
    <t>LAVANDERIA I PORTICI DI MAZZUCCO DEBORA</t>
  </si>
  <si>
    <t>MANGIAFICO</t>
  </si>
  <si>
    <t>NORGIA</t>
  </si>
  <si>
    <t>OLIVATO MARA ACCONCIATURE</t>
  </si>
  <si>
    <t>PANZARASA</t>
  </si>
  <si>
    <t>SANTI</t>
  </si>
  <si>
    <t>SCIALLO</t>
  </si>
  <si>
    <t>TENCAIOLI</t>
  </si>
  <si>
    <t>TORNIELLI</t>
  </si>
  <si>
    <t>UN'IDEA PER LA TESTA</t>
  </si>
  <si>
    <t>ANTICA FALEGNAMERIA ARTIGIANA SNC</t>
  </si>
  <si>
    <t>ELITE GIOIELLI DI BELLARDI ANGELO &amp; C. SNC</t>
  </si>
  <si>
    <t>GHIRELLI</t>
  </si>
  <si>
    <t>HABITAT DI AUMENTA CRISTIANO MARIO</t>
  </si>
  <si>
    <t>LATERCOP SRL</t>
  </si>
  <si>
    <t>LIAO</t>
  </si>
  <si>
    <t>MALVISINI</t>
  </si>
  <si>
    <t>MASCHERPA</t>
  </si>
  <si>
    <t>MAZZITELLO</t>
  </si>
  <si>
    <t>MOSSI MARTINO &amp; C. SAS</t>
  </si>
  <si>
    <t>VETRERIA CATTANEO SNC</t>
  </si>
  <si>
    <t>AUTOFFICINA DI GRAZIANI CLAUDIO</t>
  </si>
  <si>
    <t>CATTANEO FRANCO - GOMMISTA</t>
  </si>
  <si>
    <t>ELETTRAUTO DI BERTI EMANUELE</t>
  </si>
  <si>
    <t>ELETTRAUTO DI LITAME' ANGELO</t>
  </si>
  <si>
    <t>GRIGNANI ITALO</t>
  </si>
  <si>
    <t>LA LOMELLINA AUTOCARROZZERIA DI TENCAIOLI TERESIO E C.</t>
  </si>
  <si>
    <t>M.B.3 AUTO SAS di CATTANEO DAVIDE &amp; C. sas</t>
  </si>
  <si>
    <t>MINGONI GOMME SNC</t>
  </si>
  <si>
    <t>PRATI</t>
  </si>
  <si>
    <t>SERAUTO SNC DI RABAIOLI R. E RABAIOLI A.</t>
  </si>
  <si>
    <t>BOTTONIFICIO GALESSI SRL</t>
  </si>
  <si>
    <t>COOP.MECCANICA MEDESE DUE -S</t>
  </si>
  <si>
    <t>DIESSE MAGLIA SRL</t>
  </si>
  <si>
    <t>FASER S.R.L.</t>
  </si>
  <si>
    <t>LAB. FARMACEUTICO SIT SRL</t>
  </si>
  <si>
    <t>SERMECA SRL</t>
  </si>
  <si>
    <t>STELAR SRL - SOC. CON SOCIO UNICO</t>
  </si>
  <si>
    <t>ALCOR srl</t>
  </si>
  <si>
    <t>ALTEA SNC DI POGGI VALENTINO GIORGIO E C.</t>
  </si>
  <si>
    <t>BISCALDI</t>
  </si>
  <si>
    <t>BOLZONI</t>
  </si>
  <si>
    <t>C.M. ORO SNC</t>
  </si>
  <si>
    <t>CALVI</t>
  </si>
  <si>
    <t>CASELLATO</t>
  </si>
  <si>
    <t>CASORATI FRANCESCO SNC</t>
  </si>
  <si>
    <t>CAVEZZALE</t>
  </si>
  <si>
    <t>CECI GIOIELLI DI CECI GIAN LUCA</t>
  </si>
  <si>
    <t>CHIESA</t>
  </si>
  <si>
    <t>CRIVELLARO MASSIMO "LABORATORIO ORAFO"</t>
  </si>
  <si>
    <t>DESSI</t>
  </si>
  <si>
    <t>DOMUS AUREA DI FERRARI ANGELA LUIGIA E C. SAS</t>
  </si>
  <si>
    <t>ERCOLANI</t>
  </si>
  <si>
    <t>FONTANA</t>
  </si>
  <si>
    <t>GARBARINI NORBERTO S.N.C.</t>
  </si>
  <si>
    <t>GIOIELMEDE SNC DI FERRO E ANGELERI</t>
  </si>
  <si>
    <t>GOLD SYSTEM DI ALTAMORE GABRIELE &amp; C.SNC</t>
  </si>
  <si>
    <t>JEW E CO. DI MAZZON MASSIMO</t>
  </si>
  <si>
    <t>LABORATORIO ARTIGIANALE DI CECI MASSIMO</t>
  </si>
  <si>
    <t>LARIOLI</t>
  </si>
  <si>
    <t>LOPALCO</t>
  </si>
  <si>
    <t>MARCHIOTTI</t>
  </si>
  <si>
    <t>MOLINO E RISERIA MASINARI SNC</t>
  </si>
  <si>
    <t>MONDO PIZZA DI MANGIAFICO ANTONINA R.</t>
  </si>
  <si>
    <t>MONTI</t>
  </si>
  <si>
    <t>MOR STABILINI</t>
  </si>
  <si>
    <t>NOBILE</t>
  </si>
  <si>
    <t>ORO CI-ELLE SNC DI FAVINI CLAUDIO E SACCHI CLAUDIO</t>
  </si>
  <si>
    <t>ORO TRE DI ALBERTI PATRIZIO E C. SNC</t>
  </si>
  <si>
    <t>PASTICCERIA FERRARI DI CASALINO CESARE</t>
  </si>
  <si>
    <t>PASTICCERIA MONTALBANO</t>
  </si>
  <si>
    <t>PERUCCHINI</t>
  </si>
  <si>
    <t>PICCI</t>
  </si>
  <si>
    <t>POLELLO</t>
  </si>
  <si>
    <t>POLELLO S.A.S.</t>
  </si>
  <si>
    <t>RECCHI</t>
  </si>
  <si>
    <t>ROBYORO DI DALO' ROBERTO &amp; C. SNC</t>
  </si>
  <si>
    <t>ROSS</t>
  </si>
  <si>
    <t>SALONE</t>
  </si>
  <si>
    <t>SCELSI S.R.L.</t>
  </si>
  <si>
    <t>TIPOGRAFIA PANZA DI PANZA FABIO LUIGI</t>
  </si>
  <si>
    <t>TRAMARIN</t>
  </si>
  <si>
    <t>TRANCERIA VECCHIO DI VECCHIO ROBERTO E LAURA SNC</t>
  </si>
  <si>
    <t>A 21 SRLS</t>
  </si>
  <si>
    <t>BAR RISTORANTE CAVOUR S.A.S. DI CHEN SHUANGYI E C.</t>
  </si>
  <si>
    <t>BAR TRATTORIA SAN ROC DI ROCCHINI &amp; C. SNC</t>
  </si>
  <si>
    <t>BERTELLI</t>
  </si>
  <si>
    <t>LA ROSA DEI VENTI DI RAMPONI E CARDONE</t>
  </si>
  <si>
    <t>BAR ROMA DI TORTI R. E C. S.N.C.</t>
  </si>
  <si>
    <t>BISMILLAH DI BENATTABOU SALOUA &amp; C. SNC</t>
  </si>
  <si>
    <t>CAFFE' SEVA SAS DI HUANG ZHENGYING &amp; C.</t>
  </si>
  <si>
    <t>CIVO CAFE` DI DEODATO CHIARA E C. SNC</t>
  </si>
  <si>
    <t>GAME OVER S.A.S. DI ERSILIA CORTESE &amp; C.</t>
  </si>
  <si>
    <t>GREEN BAR DI MINGONI LORELLA</t>
  </si>
  <si>
    <t>HU</t>
  </si>
  <si>
    <t>JIN</t>
  </si>
  <si>
    <t>M.C. SRL</t>
  </si>
  <si>
    <t>PENSO</t>
  </si>
  <si>
    <t>SCHIVALOCCHI</t>
  </si>
  <si>
    <t>WOLLY BAR DI ROSPO GIUSEPPE &amp; C. SNC</t>
  </si>
  <si>
    <t>ARRIGONI</t>
  </si>
  <si>
    <t>GS S.P.A.</t>
  </si>
  <si>
    <t>IL FORNO DI SEVA ALESSANDRO</t>
  </si>
  <si>
    <t>LONGO</t>
  </si>
  <si>
    <t>MAXIDI SRL</t>
  </si>
  <si>
    <t>PADOVAN</t>
  </si>
  <si>
    <t>BORDON</t>
  </si>
  <si>
    <t>DAGLIO</t>
  </si>
  <si>
    <t>GRAZIOLI</t>
  </si>
  <si>
    <t>TORRENTE</t>
  </si>
  <si>
    <t>DA ZAMPO DI ZAMPOLLO MATTEO</t>
  </si>
  <si>
    <t>FARAG</t>
  </si>
  <si>
    <t>PIZZERIA RAGGIO DI SOLE DI DI MAIO ELISA</t>
  </si>
  <si>
    <t>VELARDI</t>
  </si>
  <si>
    <t>UTENZE NON DOMESTICHE COMPRENSORIO 8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</si>
</sst>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14"/>
      <color theme="1"/>
      <name val="Century Gothic"/>
      <family val="2"/>
    </font>
    <font>
      <sz val="14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3" fontId="2" fillId="0" borderId="3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</cellXfs>
  <cellStyles count="2">
    <cellStyle name="Normale" xfId="0" builtinId="0"/>
    <cellStyle name="Normale 2" xfId="1" xr:uid="{6FC05301-75F6-49D7-888E-011FAFB76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1C3AF-E58A-474F-8742-E828DCE50D91}">
  <dimension ref="A1:F10"/>
  <sheetViews>
    <sheetView workbookViewId="0">
      <selection activeCell="F10" sqref="F10"/>
    </sheetView>
  </sheetViews>
  <sheetFormatPr defaultRowHeight="13.8" x14ac:dyDescent="0.25"/>
  <cols>
    <col min="1" max="1" width="16" style="1" bestFit="1" customWidth="1"/>
    <col min="2" max="2" width="8.88671875" style="1"/>
    <col min="3" max="4" width="31.77734375" style="1" customWidth="1"/>
    <col min="5" max="5" width="36.109375" style="1" bestFit="1" customWidth="1"/>
    <col min="6" max="6" width="32.44140625" style="1" customWidth="1"/>
    <col min="7" max="16384" width="8.88671875" style="1"/>
  </cols>
  <sheetData>
    <row r="1" spans="1:6" ht="14.4" thickBot="1" x14ac:dyDescent="0.3"/>
    <row r="2" spans="1:6" ht="14.4" customHeight="1" x14ac:dyDescent="0.25">
      <c r="B2" s="80" t="s">
        <v>339</v>
      </c>
      <c r="C2" s="81"/>
      <c r="D2" s="81"/>
      <c r="E2" s="81"/>
      <c r="F2" s="82"/>
    </row>
    <row r="3" spans="1:6" ht="14.4" thickBot="1" x14ac:dyDescent="0.3">
      <c r="B3" s="83"/>
      <c r="C3" s="84"/>
      <c r="D3" s="84"/>
      <c r="E3" s="84"/>
      <c r="F3" s="85"/>
    </row>
    <row r="4" spans="1:6" ht="14.4" thickBot="1" x14ac:dyDescent="0.3">
      <c r="B4" s="36" t="s">
        <v>337</v>
      </c>
      <c r="C4" s="34" t="s">
        <v>2</v>
      </c>
      <c r="D4" s="34" t="s">
        <v>340</v>
      </c>
      <c r="E4" s="34" t="s">
        <v>0</v>
      </c>
      <c r="F4" s="35" t="s">
        <v>3</v>
      </c>
    </row>
    <row r="5" spans="1:6" x14ac:dyDescent="0.25">
      <c r="B5" s="10">
        <v>1</v>
      </c>
      <c r="C5" s="37">
        <v>3</v>
      </c>
      <c r="D5" s="50" t="s">
        <v>341</v>
      </c>
      <c r="E5" s="50" t="s">
        <v>343</v>
      </c>
      <c r="F5" s="51">
        <v>764</v>
      </c>
    </row>
    <row r="6" spans="1:6" ht="14.4" thickBot="1" x14ac:dyDescent="0.3">
      <c r="B6" s="12">
        <v>2</v>
      </c>
      <c r="C6" s="38">
        <v>3</v>
      </c>
      <c r="D6" s="53" t="s">
        <v>342</v>
      </c>
      <c r="E6" s="53" t="s">
        <v>344</v>
      </c>
      <c r="F6" s="54">
        <v>847</v>
      </c>
    </row>
    <row r="7" spans="1:6" ht="28.2" thickBot="1" x14ac:dyDescent="0.3">
      <c r="B7" s="39">
        <v>3</v>
      </c>
      <c r="C7" s="40">
        <v>22</v>
      </c>
      <c r="D7" s="60" t="s">
        <v>345</v>
      </c>
      <c r="E7" s="60" t="s">
        <v>346</v>
      </c>
      <c r="F7" s="61">
        <v>157</v>
      </c>
    </row>
    <row r="8" spans="1:6" x14ac:dyDescent="0.25">
      <c r="B8" s="3">
        <v>4</v>
      </c>
      <c r="C8" s="37">
        <v>25</v>
      </c>
      <c r="D8" s="50" t="s">
        <v>347</v>
      </c>
      <c r="E8" s="50" t="s">
        <v>348</v>
      </c>
      <c r="F8" s="51">
        <v>110</v>
      </c>
    </row>
    <row r="9" spans="1:6" ht="28.2" thickBot="1" x14ac:dyDescent="0.3">
      <c r="A9" s="42" t="s">
        <v>350</v>
      </c>
      <c r="B9" s="41">
        <v>5</v>
      </c>
      <c r="C9" s="38">
        <v>25</v>
      </c>
      <c r="D9" s="53" t="s">
        <v>345</v>
      </c>
      <c r="E9" s="53" t="s">
        <v>346</v>
      </c>
      <c r="F9" s="54">
        <v>3</v>
      </c>
    </row>
    <row r="10" spans="1:6" x14ac:dyDescent="0.25">
      <c r="C10" s="86" t="s">
        <v>1</v>
      </c>
      <c r="D10" s="86"/>
      <c r="E10" s="86"/>
      <c r="F10" s="30">
        <f>SUM(F5:F9)</f>
        <v>1881</v>
      </c>
    </row>
  </sheetData>
  <mergeCells count="2">
    <mergeCell ref="B2:F3"/>
    <mergeCell ref="C10:E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ED3CF-2FB8-47AD-9525-5653D1961D50}">
  <dimension ref="A1:F14"/>
  <sheetViews>
    <sheetView workbookViewId="0">
      <selection activeCell="F14" sqref="F14"/>
    </sheetView>
  </sheetViews>
  <sheetFormatPr defaultRowHeight="13.8" x14ac:dyDescent="0.25"/>
  <cols>
    <col min="1" max="1" width="16" style="1" bestFit="1" customWidth="1"/>
    <col min="2" max="2" width="8.88671875" style="1"/>
    <col min="3" max="4" width="31.77734375" style="1" customWidth="1"/>
    <col min="5" max="5" width="36.109375" style="1" bestFit="1" customWidth="1"/>
    <col min="6" max="6" width="32.44140625" style="1" customWidth="1"/>
    <col min="7" max="16384" width="8.88671875" style="1"/>
  </cols>
  <sheetData>
    <row r="1" spans="1:6" ht="14.4" thickBot="1" x14ac:dyDescent="0.3"/>
    <row r="2" spans="1:6" ht="14.4" customHeight="1" x14ac:dyDescent="0.25">
      <c r="B2" s="87" t="s">
        <v>367</v>
      </c>
      <c r="C2" s="88"/>
      <c r="D2" s="88"/>
      <c r="E2" s="88"/>
      <c r="F2" s="89"/>
    </row>
    <row r="3" spans="1:6" ht="14.4" thickBot="1" x14ac:dyDescent="0.3">
      <c r="B3" s="90"/>
      <c r="C3" s="91"/>
      <c r="D3" s="91"/>
      <c r="E3" s="91"/>
      <c r="F3" s="92"/>
    </row>
    <row r="4" spans="1:6" ht="14.4" thickBot="1" x14ac:dyDescent="0.3">
      <c r="B4" s="36" t="s">
        <v>337</v>
      </c>
      <c r="C4" s="34" t="s">
        <v>2</v>
      </c>
      <c r="D4" s="34" t="s">
        <v>340</v>
      </c>
      <c r="E4" s="34" t="s">
        <v>0</v>
      </c>
      <c r="F4" s="43" t="s">
        <v>3</v>
      </c>
    </row>
    <row r="5" spans="1:6" ht="14.4" thickBot="1" x14ac:dyDescent="0.3">
      <c r="B5" s="44">
        <v>1</v>
      </c>
      <c r="C5" s="45">
        <v>3</v>
      </c>
      <c r="D5" s="47" t="s">
        <v>365</v>
      </c>
      <c r="E5" s="47" t="s">
        <v>366</v>
      </c>
      <c r="F5" s="48">
        <v>200</v>
      </c>
    </row>
    <row r="6" spans="1:6" ht="14.4" thickBot="1" x14ac:dyDescent="0.3">
      <c r="B6" s="59">
        <v>2</v>
      </c>
      <c r="C6" s="45">
        <v>6</v>
      </c>
      <c r="D6" s="47" t="s">
        <v>363</v>
      </c>
      <c r="E6" s="47" t="s">
        <v>364</v>
      </c>
      <c r="F6" s="48">
        <v>600</v>
      </c>
    </row>
    <row r="7" spans="1:6" ht="28.2" thickBot="1" x14ac:dyDescent="0.3">
      <c r="B7" s="59">
        <v>3</v>
      </c>
      <c r="C7" s="45">
        <v>9</v>
      </c>
      <c r="D7" s="47" t="s">
        <v>351</v>
      </c>
      <c r="E7" s="47" t="s">
        <v>352</v>
      </c>
      <c r="F7" s="48">
        <v>976</v>
      </c>
    </row>
    <row r="8" spans="1:6" ht="14.4" thickBot="1" x14ac:dyDescent="0.3">
      <c r="B8" s="59">
        <v>4</v>
      </c>
      <c r="C8" s="45">
        <v>11</v>
      </c>
      <c r="D8" s="47" t="s">
        <v>353</v>
      </c>
      <c r="E8" s="47" t="s">
        <v>354</v>
      </c>
      <c r="F8" s="48">
        <v>47</v>
      </c>
    </row>
    <row r="9" spans="1:6" ht="14.4" thickBot="1" x14ac:dyDescent="0.3">
      <c r="B9" s="59">
        <v>5</v>
      </c>
      <c r="C9" s="45">
        <v>17</v>
      </c>
      <c r="D9" s="47" t="s">
        <v>355</v>
      </c>
      <c r="E9" s="47" t="s">
        <v>356</v>
      </c>
      <c r="F9" s="48">
        <v>27</v>
      </c>
    </row>
    <row r="10" spans="1:6" ht="14.4" thickBot="1" x14ac:dyDescent="0.3">
      <c r="B10" s="59">
        <v>6</v>
      </c>
      <c r="C10" s="45">
        <v>21</v>
      </c>
      <c r="D10" s="47" t="s">
        <v>357</v>
      </c>
      <c r="E10" s="47" t="s">
        <v>358</v>
      </c>
      <c r="F10" s="48">
        <v>20</v>
      </c>
    </row>
    <row r="11" spans="1:6" ht="14.4" thickBot="1" x14ac:dyDescent="0.3">
      <c r="B11" s="59">
        <v>7</v>
      </c>
      <c r="C11" s="45">
        <v>22</v>
      </c>
      <c r="D11" s="47" t="s">
        <v>359</v>
      </c>
      <c r="E11" s="47" t="s">
        <v>360</v>
      </c>
      <c r="F11" s="48">
        <v>138</v>
      </c>
    </row>
    <row r="12" spans="1:6" ht="27.6" x14ac:dyDescent="0.25">
      <c r="B12" s="44">
        <v>8</v>
      </c>
      <c r="C12" s="49">
        <v>23</v>
      </c>
      <c r="D12" s="50" t="s">
        <v>361</v>
      </c>
      <c r="E12" s="50" t="s">
        <v>362</v>
      </c>
      <c r="F12" s="51">
        <v>203</v>
      </c>
    </row>
    <row r="13" spans="1:6" ht="18" thickBot="1" x14ac:dyDescent="0.3">
      <c r="A13" s="42" t="s">
        <v>350</v>
      </c>
      <c r="B13" s="42">
        <v>9</v>
      </c>
      <c r="C13" s="52">
        <v>23</v>
      </c>
      <c r="D13" s="53" t="s">
        <v>363</v>
      </c>
      <c r="E13" s="53" t="s">
        <v>364</v>
      </c>
      <c r="F13" s="54">
        <v>100</v>
      </c>
    </row>
    <row r="14" spans="1:6" x14ac:dyDescent="0.25">
      <c r="B14" s="46"/>
      <c r="C14" s="93" t="s">
        <v>1</v>
      </c>
      <c r="D14" s="94"/>
      <c r="E14" s="95"/>
      <c r="F14" s="58">
        <f>SUM(F5:F13)</f>
        <v>2311</v>
      </c>
    </row>
  </sheetData>
  <mergeCells count="2">
    <mergeCell ref="B2:F3"/>
    <mergeCell ref="C14:E1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41F9D-F1A7-44B3-8199-88556DA6C3A0}">
  <dimension ref="A2:F20"/>
  <sheetViews>
    <sheetView workbookViewId="0">
      <selection activeCell="C5" sqref="C5:F5"/>
    </sheetView>
  </sheetViews>
  <sheetFormatPr defaultRowHeight="13.8" x14ac:dyDescent="0.25"/>
  <cols>
    <col min="1" max="1" width="16" style="1" bestFit="1" customWidth="1"/>
    <col min="2" max="2" width="8.88671875" style="1"/>
    <col min="3" max="4" width="31.77734375" style="1" customWidth="1"/>
    <col min="5" max="5" width="36.109375" style="1" bestFit="1" customWidth="1"/>
    <col min="6" max="6" width="32.44140625" style="1" customWidth="1"/>
    <col min="7" max="16384" width="8.88671875" style="1"/>
  </cols>
  <sheetData>
    <row r="2" spans="2:6" ht="14.4" customHeight="1" x14ac:dyDescent="0.25">
      <c r="B2" s="96" t="s">
        <v>368</v>
      </c>
      <c r="C2" s="96"/>
      <c r="D2" s="96"/>
      <c r="E2" s="96"/>
      <c r="F2" s="96"/>
    </row>
    <row r="3" spans="2:6" x14ac:dyDescent="0.25">
      <c r="B3" s="96"/>
      <c r="C3" s="96"/>
      <c r="D3" s="96"/>
      <c r="E3" s="96"/>
      <c r="F3" s="96"/>
    </row>
    <row r="4" spans="2:6" ht="14.4" thickBot="1" x14ac:dyDescent="0.3">
      <c r="B4" s="69" t="s">
        <v>337</v>
      </c>
      <c r="C4" s="70" t="s">
        <v>2</v>
      </c>
      <c r="D4" s="70" t="s">
        <v>340</v>
      </c>
      <c r="E4" s="70" t="s">
        <v>0</v>
      </c>
      <c r="F4" s="70" t="s">
        <v>3</v>
      </c>
    </row>
    <row r="5" spans="2:6" ht="28.2" thickBot="1" x14ac:dyDescent="0.3">
      <c r="B5" s="68">
        <v>1</v>
      </c>
      <c r="C5" s="45">
        <v>1</v>
      </c>
      <c r="D5" s="47" t="s">
        <v>369</v>
      </c>
      <c r="E5" s="47" t="s">
        <v>370</v>
      </c>
      <c r="F5" s="48">
        <v>92</v>
      </c>
    </row>
    <row r="6" spans="2:6" ht="14.4" thickBot="1" x14ac:dyDescent="0.3">
      <c r="B6" s="44">
        <v>2</v>
      </c>
      <c r="C6" s="45">
        <v>11</v>
      </c>
      <c r="D6" s="47" t="s">
        <v>371</v>
      </c>
      <c r="E6" s="47" t="s">
        <v>372</v>
      </c>
      <c r="F6" s="48">
        <v>81.75</v>
      </c>
    </row>
    <row r="7" spans="2:6" ht="27.6" x14ac:dyDescent="0.25">
      <c r="B7" s="44">
        <v>3</v>
      </c>
      <c r="C7" s="49">
        <v>14</v>
      </c>
      <c r="D7" s="50" t="s">
        <v>373</v>
      </c>
      <c r="E7" s="50" t="s">
        <v>374</v>
      </c>
      <c r="F7" s="51">
        <v>33.85</v>
      </c>
    </row>
    <row r="8" spans="2:6" ht="14.4" thickBot="1" x14ac:dyDescent="0.3">
      <c r="B8" s="44">
        <v>4</v>
      </c>
      <c r="C8" s="52">
        <v>14</v>
      </c>
      <c r="D8" s="53" t="s">
        <v>375</v>
      </c>
      <c r="E8" s="53" t="s">
        <v>376</v>
      </c>
      <c r="F8" s="54">
        <v>60.6</v>
      </c>
    </row>
    <row r="9" spans="2:6" x14ac:dyDescent="0.25">
      <c r="B9" s="44">
        <v>5</v>
      </c>
      <c r="C9" s="49">
        <v>20</v>
      </c>
      <c r="D9" s="50" t="s">
        <v>377</v>
      </c>
      <c r="E9" s="50" t="s">
        <v>378</v>
      </c>
      <c r="F9" s="51">
        <v>92.82</v>
      </c>
    </row>
    <row r="10" spans="2:6" x14ac:dyDescent="0.25">
      <c r="B10" s="44">
        <v>6</v>
      </c>
      <c r="C10" s="65">
        <v>20</v>
      </c>
      <c r="D10" s="59" t="s">
        <v>379</v>
      </c>
      <c r="E10" s="59" t="s">
        <v>380</v>
      </c>
      <c r="F10" s="66">
        <v>418</v>
      </c>
    </row>
    <row r="11" spans="2:6" x14ac:dyDescent="0.25">
      <c r="B11" s="44">
        <v>7</v>
      </c>
      <c r="C11" s="65">
        <v>20</v>
      </c>
      <c r="D11" s="59" t="s">
        <v>381</v>
      </c>
      <c r="E11" s="59" t="s">
        <v>382</v>
      </c>
      <c r="F11" s="66">
        <v>406</v>
      </c>
    </row>
    <row r="12" spans="2:6" ht="14.4" thickBot="1" x14ac:dyDescent="0.3">
      <c r="B12" s="44">
        <v>8</v>
      </c>
      <c r="C12" s="52">
        <v>21</v>
      </c>
      <c r="D12" s="53" t="s">
        <v>383</v>
      </c>
      <c r="E12" s="53" t="s">
        <v>384</v>
      </c>
      <c r="F12" s="54">
        <v>50</v>
      </c>
    </row>
    <row r="13" spans="2:6" x14ac:dyDescent="0.25">
      <c r="B13" s="44">
        <v>9</v>
      </c>
      <c r="C13" s="49">
        <v>21</v>
      </c>
      <c r="D13" s="50" t="s">
        <v>385</v>
      </c>
      <c r="E13" s="50" t="s">
        <v>386</v>
      </c>
      <c r="F13" s="51">
        <v>78</v>
      </c>
    </row>
    <row r="14" spans="2:6" x14ac:dyDescent="0.25">
      <c r="B14" s="44">
        <v>10</v>
      </c>
      <c r="C14" s="65">
        <v>21</v>
      </c>
      <c r="D14" s="59" t="s">
        <v>387</v>
      </c>
      <c r="E14" s="59" t="s">
        <v>388</v>
      </c>
      <c r="F14" s="66">
        <v>97.55</v>
      </c>
    </row>
    <row r="15" spans="2:6" x14ac:dyDescent="0.25">
      <c r="B15" s="44">
        <v>11</v>
      </c>
      <c r="C15" s="65">
        <v>21</v>
      </c>
      <c r="D15" s="59" t="s">
        <v>389</v>
      </c>
      <c r="E15" s="59" t="s">
        <v>390</v>
      </c>
      <c r="F15" s="66">
        <v>20</v>
      </c>
    </row>
    <row r="16" spans="2:6" x14ac:dyDescent="0.25">
      <c r="B16" s="44">
        <v>12</v>
      </c>
      <c r="C16" s="65">
        <v>21</v>
      </c>
      <c r="D16" s="59" t="s">
        <v>389</v>
      </c>
      <c r="E16" s="59" t="s">
        <v>391</v>
      </c>
      <c r="F16" s="66">
        <v>33</v>
      </c>
    </row>
    <row r="17" spans="1:6" ht="14.4" thickBot="1" x14ac:dyDescent="0.3">
      <c r="B17" s="44">
        <v>13</v>
      </c>
      <c r="C17" s="52">
        <v>21</v>
      </c>
      <c r="D17" s="53" t="s">
        <v>389</v>
      </c>
      <c r="E17" s="53" t="s">
        <v>392</v>
      </c>
      <c r="F17" s="54">
        <v>16</v>
      </c>
    </row>
    <row r="18" spans="1:6" ht="28.2" thickBot="1" x14ac:dyDescent="0.3">
      <c r="B18" s="44">
        <v>14</v>
      </c>
      <c r="C18" s="55">
        <v>24</v>
      </c>
      <c r="D18" s="56" t="s">
        <v>373</v>
      </c>
      <c r="E18" s="56" t="s">
        <v>374</v>
      </c>
      <c r="F18" s="57">
        <v>67.709999999999994</v>
      </c>
    </row>
    <row r="19" spans="1:6" ht="18" thickBot="1" x14ac:dyDescent="0.3">
      <c r="A19" s="42" t="s">
        <v>350</v>
      </c>
      <c r="B19" s="42">
        <v>15</v>
      </c>
      <c r="C19" s="45">
        <v>26</v>
      </c>
      <c r="D19" s="47" t="s">
        <v>393</v>
      </c>
      <c r="E19" s="47" t="s">
        <v>394</v>
      </c>
      <c r="F19" s="48">
        <v>186</v>
      </c>
    </row>
    <row r="20" spans="1:6" x14ac:dyDescent="0.25">
      <c r="B20" s="46"/>
      <c r="C20" s="93" t="s">
        <v>1</v>
      </c>
      <c r="D20" s="94"/>
      <c r="E20" s="95"/>
      <c r="F20" s="58">
        <f>SUM(F5:F19)</f>
        <v>1733.28</v>
      </c>
    </row>
  </sheetData>
  <mergeCells count="2">
    <mergeCell ref="B2:F3"/>
    <mergeCell ref="C20:E2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9754-DA63-4CA8-A25E-46D4894CCEBA}">
  <dimension ref="A2:F27"/>
  <sheetViews>
    <sheetView workbookViewId="0">
      <selection activeCell="E6" sqref="E6"/>
    </sheetView>
  </sheetViews>
  <sheetFormatPr defaultRowHeight="13.8" x14ac:dyDescent="0.25"/>
  <cols>
    <col min="1" max="1" width="16" style="1" bestFit="1" customWidth="1"/>
    <col min="2" max="2" width="8.88671875" style="1"/>
    <col min="3" max="4" width="31.77734375" style="1" customWidth="1"/>
    <col min="5" max="5" width="36.109375" style="1" bestFit="1" customWidth="1"/>
    <col min="6" max="6" width="32.44140625" style="1" customWidth="1"/>
    <col min="7" max="16384" width="8.88671875" style="1"/>
  </cols>
  <sheetData>
    <row r="2" spans="2:6" ht="14.4" customHeight="1" x14ac:dyDescent="0.25">
      <c r="B2" s="96" t="s">
        <v>438</v>
      </c>
      <c r="C2" s="96"/>
      <c r="D2" s="96"/>
      <c r="E2" s="96"/>
      <c r="F2" s="96"/>
    </row>
    <row r="3" spans="2:6" x14ac:dyDescent="0.25">
      <c r="B3" s="96"/>
      <c r="C3" s="96"/>
      <c r="D3" s="96"/>
      <c r="E3" s="96"/>
      <c r="F3" s="96"/>
    </row>
    <row r="4" spans="2:6" ht="14.4" thickBot="1" x14ac:dyDescent="0.3">
      <c r="B4" s="69" t="s">
        <v>337</v>
      </c>
      <c r="C4" s="70" t="s">
        <v>2</v>
      </c>
      <c r="D4" s="70" t="s">
        <v>340</v>
      </c>
      <c r="E4" s="70" t="s">
        <v>0</v>
      </c>
      <c r="F4" s="70" t="s">
        <v>3</v>
      </c>
    </row>
    <row r="5" spans="2:6" x14ac:dyDescent="0.25">
      <c r="B5" s="68">
        <v>1</v>
      </c>
      <c r="C5" s="49">
        <v>3</v>
      </c>
      <c r="D5" s="50" t="s">
        <v>395</v>
      </c>
      <c r="E5" s="50" t="s">
        <v>396</v>
      </c>
      <c r="F5" s="51">
        <v>33</v>
      </c>
    </row>
    <row r="6" spans="2:6" x14ac:dyDescent="0.25">
      <c r="B6" s="44">
        <v>2</v>
      </c>
      <c r="C6" s="65">
        <v>3</v>
      </c>
      <c r="D6" s="59" t="s">
        <v>397</v>
      </c>
      <c r="E6" s="59" t="s">
        <v>398</v>
      </c>
      <c r="F6" s="66">
        <v>12</v>
      </c>
    </row>
    <row r="7" spans="2:6" x14ac:dyDescent="0.25">
      <c r="B7" s="44">
        <v>3</v>
      </c>
      <c r="C7" s="65">
        <v>3</v>
      </c>
      <c r="D7" s="59" t="s">
        <v>399</v>
      </c>
      <c r="E7" s="59" t="s">
        <v>400</v>
      </c>
      <c r="F7" s="66">
        <v>33</v>
      </c>
    </row>
    <row r="8" spans="2:6" x14ac:dyDescent="0.25">
      <c r="B8" s="44">
        <v>4</v>
      </c>
      <c r="C8" s="65">
        <v>3</v>
      </c>
      <c r="D8" s="59" t="s">
        <v>401</v>
      </c>
      <c r="E8" s="59" t="s">
        <v>402</v>
      </c>
      <c r="F8" s="66">
        <v>40</v>
      </c>
    </row>
    <row r="9" spans="2:6" x14ac:dyDescent="0.25">
      <c r="B9" s="44">
        <v>5</v>
      </c>
      <c r="C9" s="65">
        <v>3</v>
      </c>
      <c r="D9" s="59" t="s">
        <v>403</v>
      </c>
      <c r="E9" s="59" t="s">
        <v>404</v>
      </c>
      <c r="F9" s="66">
        <v>300</v>
      </c>
    </row>
    <row r="10" spans="2:6" ht="14.4" thickBot="1" x14ac:dyDescent="0.3">
      <c r="B10" s="44">
        <v>6</v>
      </c>
      <c r="C10" s="52">
        <v>3</v>
      </c>
      <c r="D10" s="53" t="s">
        <v>405</v>
      </c>
      <c r="E10" s="53" t="s">
        <v>406</v>
      </c>
      <c r="F10" s="54">
        <v>130</v>
      </c>
    </row>
    <row r="11" spans="2:6" ht="14.4" thickBot="1" x14ac:dyDescent="0.3">
      <c r="B11" s="44">
        <v>7</v>
      </c>
      <c r="C11" s="45">
        <v>9</v>
      </c>
      <c r="D11" s="47" t="s">
        <v>407</v>
      </c>
      <c r="E11" s="47" t="s">
        <v>408</v>
      </c>
      <c r="F11" s="48">
        <v>256</v>
      </c>
    </row>
    <row r="12" spans="2:6" x14ac:dyDescent="0.25">
      <c r="B12" s="44">
        <v>8</v>
      </c>
      <c r="C12" s="49">
        <v>11</v>
      </c>
      <c r="D12" s="50" t="s">
        <v>409</v>
      </c>
      <c r="E12" s="50" t="s">
        <v>410</v>
      </c>
      <c r="F12" s="51">
        <v>38</v>
      </c>
    </row>
    <row r="13" spans="2:6" x14ac:dyDescent="0.25">
      <c r="B13" s="44">
        <v>9</v>
      </c>
      <c r="C13" s="65">
        <v>11</v>
      </c>
      <c r="D13" s="59" t="s">
        <v>411</v>
      </c>
      <c r="E13" s="59" t="s">
        <v>412</v>
      </c>
      <c r="F13" s="66">
        <v>30</v>
      </c>
    </row>
    <row r="14" spans="2:6" ht="27.6" x14ac:dyDescent="0.25">
      <c r="B14" s="44">
        <v>10</v>
      </c>
      <c r="C14" s="65">
        <v>11</v>
      </c>
      <c r="D14" s="59" t="s">
        <v>413</v>
      </c>
      <c r="E14" s="59" t="s">
        <v>414</v>
      </c>
      <c r="F14" s="66">
        <v>87</v>
      </c>
    </row>
    <row r="15" spans="2:6" ht="14.4" thickBot="1" x14ac:dyDescent="0.3">
      <c r="B15" s="44">
        <v>11</v>
      </c>
      <c r="C15" s="52">
        <v>11</v>
      </c>
      <c r="D15" s="53" t="s">
        <v>415</v>
      </c>
      <c r="E15" s="53" t="s">
        <v>416</v>
      </c>
      <c r="F15" s="54">
        <v>40</v>
      </c>
    </row>
    <row r="16" spans="2:6" ht="14.4" thickBot="1" x14ac:dyDescent="0.3">
      <c r="B16" s="44">
        <v>12</v>
      </c>
      <c r="C16" s="45">
        <v>14</v>
      </c>
      <c r="D16" s="47" t="s">
        <v>417</v>
      </c>
      <c r="E16" s="47" t="s">
        <v>418</v>
      </c>
      <c r="F16" s="48">
        <v>12</v>
      </c>
    </row>
    <row r="17" spans="1:6" ht="14.4" thickBot="1" x14ac:dyDescent="0.3">
      <c r="B17" s="44">
        <v>13</v>
      </c>
      <c r="C17" s="45">
        <v>15</v>
      </c>
      <c r="D17" s="47" t="s">
        <v>419</v>
      </c>
      <c r="E17" s="47" t="s">
        <v>420</v>
      </c>
      <c r="F17" s="48">
        <v>48</v>
      </c>
    </row>
    <row r="18" spans="1:6" x14ac:dyDescent="0.25">
      <c r="B18" s="44">
        <v>14</v>
      </c>
      <c r="C18" s="49">
        <v>17</v>
      </c>
      <c r="D18" s="50" t="s">
        <v>421</v>
      </c>
      <c r="E18" s="50" t="s">
        <v>422</v>
      </c>
      <c r="F18" s="51">
        <v>33</v>
      </c>
    </row>
    <row r="19" spans="1:6" x14ac:dyDescent="0.25">
      <c r="B19" s="44">
        <v>15</v>
      </c>
      <c r="C19" s="65">
        <v>17</v>
      </c>
      <c r="D19" s="59" t="s">
        <v>423</v>
      </c>
      <c r="E19" s="59" t="s">
        <v>424</v>
      </c>
      <c r="F19" s="66">
        <v>21</v>
      </c>
    </row>
    <row r="20" spans="1:6" ht="14.4" thickBot="1" x14ac:dyDescent="0.3">
      <c r="B20" s="44">
        <v>16</v>
      </c>
      <c r="C20" s="52">
        <v>17</v>
      </c>
      <c r="D20" s="53" t="s">
        <v>425</v>
      </c>
      <c r="E20" s="53" t="s">
        <v>422</v>
      </c>
      <c r="F20" s="54">
        <v>34</v>
      </c>
    </row>
    <row r="21" spans="1:6" ht="14.4" thickBot="1" x14ac:dyDescent="0.3">
      <c r="B21" s="44">
        <v>17</v>
      </c>
      <c r="C21" s="45">
        <v>21</v>
      </c>
      <c r="D21" s="47" t="s">
        <v>426</v>
      </c>
      <c r="E21" s="47" t="s">
        <v>427</v>
      </c>
      <c r="F21" s="48">
        <v>96</v>
      </c>
    </row>
    <row r="22" spans="1:6" x14ac:dyDescent="0.25">
      <c r="B22" s="44">
        <v>18</v>
      </c>
      <c r="C22" s="49">
        <v>24</v>
      </c>
      <c r="D22" s="50" t="s">
        <v>428</v>
      </c>
      <c r="E22" s="50" t="s">
        <v>429</v>
      </c>
      <c r="F22" s="51">
        <v>58</v>
      </c>
    </row>
    <row r="23" spans="1:6" ht="27.6" x14ac:dyDescent="0.25">
      <c r="B23" s="44">
        <v>19</v>
      </c>
      <c r="C23" s="65">
        <v>24</v>
      </c>
      <c r="D23" s="59" t="s">
        <v>430</v>
      </c>
      <c r="E23" s="59" t="s">
        <v>431</v>
      </c>
      <c r="F23" s="66">
        <v>199</v>
      </c>
    </row>
    <row r="24" spans="1:6" ht="14.4" thickBot="1" x14ac:dyDescent="0.3">
      <c r="B24" s="44">
        <v>20</v>
      </c>
      <c r="C24" s="52">
        <v>24</v>
      </c>
      <c r="D24" s="53" t="s">
        <v>432</v>
      </c>
      <c r="E24" s="53" t="s">
        <v>433</v>
      </c>
      <c r="F24" s="54">
        <v>20</v>
      </c>
    </row>
    <row r="25" spans="1:6" ht="27.6" x14ac:dyDescent="0.25">
      <c r="B25" s="44">
        <v>21</v>
      </c>
      <c r="C25" s="49">
        <v>25</v>
      </c>
      <c r="D25" s="50" t="s">
        <v>434</v>
      </c>
      <c r="E25" s="50" t="s">
        <v>435</v>
      </c>
      <c r="F25" s="51">
        <v>50</v>
      </c>
    </row>
    <row r="26" spans="1:6" ht="18" thickBot="1" x14ac:dyDescent="0.3">
      <c r="A26" s="42" t="s">
        <v>350</v>
      </c>
      <c r="B26" s="67">
        <v>22</v>
      </c>
      <c r="C26" s="52">
        <v>25</v>
      </c>
      <c r="D26" s="53" t="s">
        <v>436</v>
      </c>
      <c r="E26" s="53" t="s">
        <v>437</v>
      </c>
      <c r="F26" s="54">
        <v>66</v>
      </c>
    </row>
    <row r="27" spans="1:6" x14ac:dyDescent="0.25">
      <c r="B27" s="46"/>
      <c r="C27" s="97" t="s">
        <v>1</v>
      </c>
      <c r="D27" s="97"/>
      <c r="E27" s="97"/>
      <c r="F27" s="58">
        <f>SUM(F5:F26)</f>
        <v>1636</v>
      </c>
    </row>
  </sheetData>
  <mergeCells count="2">
    <mergeCell ref="B2:F3"/>
    <mergeCell ref="C27:E2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5B08E-4D2D-43E5-B7DA-3BB1C9EBCB76}">
  <dimension ref="A2:F38"/>
  <sheetViews>
    <sheetView topLeftCell="A25" workbookViewId="0">
      <selection activeCell="C14" sqref="C14:F14"/>
    </sheetView>
  </sheetViews>
  <sheetFormatPr defaultRowHeight="13.8" x14ac:dyDescent="0.25"/>
  <cols>
    <col min="1" max="1" width="16" style="1" bestFit="1" customWidth="1"/>
    <col min="2" max="2" width="8.88671875" style="1"/>
    <col min="3" max="4" width="31.77734375" style="1" customWidth="1"/>
    <col min="5" max="5" width="36.109375" style="1" bestFit="1" customWidth="1"/>
    <col min="6" max="6" width="32.44140625" style="1" customWidth="1"/>
    <col min="7" max="16384" width="8.88671875" style="1"/>
  </cols>
  <sheetData>
    <row r="2" spans="2:6" ht="14.4" customHeight="1" x14ac:dyDescent="0.25">
      <c r="B2" s="96" t="s">
        <v>439</v>
      </c>
      <c r="C2" s="96"/>
      <c r="D2" s="96"/>
      <c r="E2" s="96"/>
      <c r="F2" s="96"/>
    </row>
    <row r="3" spans="2:6" x14ac:dyDescent="0.25">
      <c r="B3" s="96"/>
      <c r="C3" s="96"/>
      <c r="D3" s="96"/>
      <c r="E3" s="96"/>
      <c r="F3" s="96"/>
    </row>
    <row r="4" spans="2:6" ht="14.4" thickBot="1" x14ac:dyDescent="0.3">
      <c r="B4" s="69" t="s">
        <v>337</v>
      </c>
      <c r="C4" s="70" t="s">
        <v>2</v>
      </c>
      <c r="D4" s="70" t="s">
        <v>340</v>
      </c>
      <c r="E4" s="70" t="s">
        <v>0</v>
      </c>
      <c r="F4" s="70" t="s">
        <v>3</v>
      </c>
    </row>
    <row r="5" spans="2:6" ht="14.4" thickBot="1" x14ac:dyDescent="0.3">
      <c r="B5" s="44">
        <v>1</v>
      </c>
      <c r="C5" s="45">
        <v>1</v>
      </c>
      <c r="D5" s="47" t="s">
        <v>440</v>
      </c>
      <c r="E5" s="47" t="s">
        <v>441</v>
      </c>
      <c r="F5" s="48">
        <v>80</v>
      </c>
    </row>
    <row r="6" spans="2:6" ht="41.4" x14ac:dyDescent="0.25">
      <c r="B6" s="44">
        <v>2</v>
      </c>
      <c r="C6" s="49">
        <v>3</v>
      </c>
      <c r="D6" s="50" t="s">
        <v>442</v>
      </c>
      <c r="E6" s="50" t="s">
        <v>443</v>
      </c>
      <c r="F6" s="51">
        <v>12</v>
      </c>
    </row>
    <row r="7" spans="2:6" x14ac:dyDescent="0.25">
      <c r="B7" s="44">
        <v>3</v>
      </c>
      <c r="C7" s="65">
        <v>3</v>
      </c>
      <c r="D7" s="59" t="s">
        <v>444</v>
      </c>
      <c r="E7" s="59" t="s">
        <v>445</v>
      </c>
      <c r="F7" s="66">
        <v>25</v>
      </c>
    </row>
    <row r="8" spans="2:6" ht="27.6" x14ac:dyDescent="0.25">
      <c r="B8" s="44">
        <v>4</v>
      </c>
      <c r="C8" s="65">
        <v>3</v>
      </c>
      <c r="D8" s="59" t="s">
        <v>446</v>
      </c>
      <c r="E8" s="59" t="s">
        <v>447</v>
      </c>
      <c r="F8" s="66">
        <v>42</v>
      </c>
    </row>
    <row r="9" spans="2:6" x14ac:dyDescent="0.25">
      <c r="B9" s="44">
        <v>5</v>
      </c>
      <c r="C9" s="65">
        <v>3</v>
      </c>
      <c r="D9" s="59" t="s">
        <v>448</v>
      </c>
      <c r="E9" s="59" t="s">
        <v>449</v>
      </c>
      <c r="F9" s="66">
        <v>100</v>
      </c>
    </row>
    <row r="10" spans="2:6" x14ac:dyDescent="0.25">
      <c r="B10" s="44">
        <v>6</v>
      </c>
      <c r="C10" s="65">
        <v>3</v>
      </c>
      <c r="D10" s="59" t="s">
        <v>450</v>
      </c>
      <c r="E10" s="59" t="s">
        <v>451</v>
      </c>
      <c r="F10" s="66">
        <v>110</v>
      </c>
    </row>
    <row r="11" spans="2:6" x14ac:dyDescent="0.25">
      <c r="B11" s="44">
        <v>7</v>
      </c>
      <c r="C11" s="65">
        <v>3</v>
      </c>
      <c r="D11" s="59" t="s">
        <v>452</v>
      </c>
      <c r="E11" s="59" t="s">
        <v>453</v>
      </c>
      <c r="F11" s="66">
        <v>74</v>
      </c>
    </row>
    <row r="12" spans="2:6" ht="27.6" x14ac:dyDescent="0.25">
      <c r="B12" s="44">
        <v>8</v>
      </c>
      <c r="C12" s="65">
        <v>3</v>
      </c>
      <c r="D12" s="59" t="s">
        <v>454</v>
      </c>
      <c r="E12" s="59" t="s">
        <v>455</v>
      </c>
      <c r="F12" s="66">
        <v>216</v>
      </c>
    </row>
    <row r="13" spans="2:6" x14ac:dyDescent="0.25">
      <c r="B13" s="44">
        <v>9</v>
      </c>
      <c r="C13" s="65">
        <v>3</v>
      </c>
      <c r="D13" s="59" t="s">
        <v>456</v>
      </c>
      <c r="E13" s="59" t="s">
        <v>457</v>
      </c>
      <c r="F13" s="66">
        <v>272</v>
      </c>
    </row>
    <row r="14" spans="2:6" x14ac:dyDescent="0.25">
      <c r="B14" s="44">
        <v>10</v>
      </c>
      <c r="C14" s="65">
        <v>3</v>
      </c>
      <c r="D14" s="59" t="s">
        <v>458</v>
      </c>
      <c r="E14" s="59" t="s">
        <v>459</v>
      </c>
      <c r="F14" s="66">
        <v>63</v>
      </c>
    </row>
    <row r="15" spans="2:6" ht="41.4" x14ac:dyDescent="0.25">
      <c r="B15" s="44">
        <v>11</v>
      </c>
      <c r="C15" s="65">
        <v>3</v>
      </c>
      <c r="D15" s="59" t="s">
        <v>460</v>
      </c>
      <c r="E15" s="59" t="s">
        <v>443</v>
      </c>
      <c r="F15" s="66">
        <v>12</v>
      </c>
    </row>
    <row r="16" spans="2:6" x14ac:dyDescent="0.25">
      <c r="B16" s="44">
        <v>12</v>
      </c>
      <c r="C16" s="65">
        <v>3</v>
      </c>
      <c r="D16" s="59" t="s">
        <v>461</v>
      </c>
      <c r="E16" s="59" t="s">
        <v>462</v>
      </c>
      <c r="F16" s="66">
        <v>150</v>
      </c>
    </row>
    <row r="17" spans="2:6" ht="14.4" thickBot="1" x14ac:dyDescent="0.3">
      <c r="B17" s="44">
        <v>13</v>
      </c>
      <c r="C17" s="52">
        <v>3</v>
      </c>
      <c r="D17" s="53" t="s">
        <v>463</v>
      </c>
      <c r="E17" s="53" t="s">
        <v>464</v>
      </c>
      <c r="F17" s="54">
        <v>125</v>
      </c>
    </row>
    <row r="18" spans="2:6" ht="14.4" thickBot="1" x14ac:dyDescent="0.3">
      <c r="B18" s="44">
        <v>14</v>
      </c>
      <c r="C18" s="45">
        <v>4</v>
      </c>
      <c r="D18" s="47" t="s">
        <v>465</v>
      </c>
      <c r="E18" s="47" t="s">
        <v>466</v>
      </c>
      <c r="F18" s="48">
        <v>90</v>
      </c>
    </row>
    <row r="19" spans="2:6" x14ac:dyDescent="0.25">
      <c r="B19" s="44">
        <v>15</v>
      </c>
      <c r="C19" s="49">
        <v>11</v>
      </c>
      <c r="D19" s="50" t="s">
        <v>467</v>
      </c>
      <c r="E19" s="50" t="s">
        <v>468</v>
      </c>
      <c r="F19" s="51">
        <v>50</v>
      </c>
    </row>
    <row r="20" spans="2:6" x14ac:dyDescent="0.25">
      <c r="B20" s="44">
        <v>16</v>
      </c>
      <c r="C20" s="65">
        <v>11</v>
      </c>
      <c r="D20" s="59" t="s">
        <v>469</v>
      </c>
      <c r="E20" s="59" t="s">
        <v>470</v>
      </c>
      <c r="F20" s="66">
        <v>94</v>
      </c>
    </row>
    <row r="21" spans="2:6" x14ac:dyDescent="0.25">
      <c r="B21" s="44">
        <v>17</v>
      </c>
      <c r="C21" s="65">
        <v>11</v>
      </c>
      <c r="D21" s="59" t="s">
        <v>349</v>
      </c>
      <c r="E21" s="59" t="s">
        <v>464</v>
      </c>
      <c r="F21" s="66">
        <v>110</v>
      </c>
    </row>
    <row r="22" spans="2:6" ht="28.2" thickBot="1" x14ac:dyDescent="0.3">
      <c r="B22" s="44">
        <v>18</v>
      </c>
      <c r="C22" s="52">
        <v>11</v>
      </c>
      <c r="D22" s="53" t="s">
        <v>471</v>
      </c>
      <c r="E22" s="53" t="s">
        <v>472</v>
      </c>
      <c r="F22" s="54">
        <v>45</v>
      </c>
    </row>
    <row r="23" spans="2:6" ht="14.4" thickBot="1" x14ac:dyDescent="0.3">
      <c r="B23" s="44">
        <v>19</v>
      </c>
      <c r="C23" s="45">
        <v>12</v>
      </c>
      <c r="D23" s="47" t="s">
        <v>473</v>
      </c>
      <c r="E23" s="47" t="s">
        <v>474</v>
      </c>
      <c r="F23" s="48">
        <v>92</v>
      </c>
    </row>
    <row r="24" spans="2:6" x14ac:dyDescent="0.25">
      <c r="B24" s="44">
        <v>20</v>
      </c>
      <c r="C24" s="49">
        <v>17</v>
      </c>
      <c r="D24" s="50" t="s">
        <v>475</v>
      </c>
      <c r="E24" s="50" t="s">
        <v>476</v>
      </c>
      <c r="F24" s="51">
        <v>41</v>
      </c>
    </row>
    <row r="25" spans="2:6" x14ac:dyDescent="0.25">
      <c r="B25" s="44">
        <v>21</v>
      </c>
      <c r="C25" s="65">
        <v>17</v>
      </c>
      <c r="D25" s="59" t="s">
        <v>477</v>
      </c>
      <c r="E25" s="59" t="s">
        <v>478</v>
      </c>
      <c r="F25" s="66">
        <v>46</v>
      </c>
    </row>
    <row r="26" spans="2:6" x14ac:dyDescent="0.25">
      <c r="B26" s="44">
        <v>22</v>
      </c>
      <c r="C26" s="65">
        <v>17</v>
      </c>
      <c r="D26" s="59" t="s">
        <v>479</v>
      </c>
      <c r="E26" s="59" t="s">
        <v>480</v>
      </c>
      <c r="F26" s="66">
        <v>25</v>
      </c>
    </row>
    <row r="27" spans="2:6" ht="27.6" x14ac:dyDescent="0.25">
      <c r="B27" s="44">
        <v>23</v>
      </c>
      <c r="C27" s="65">
        <v>17</v>
      </c>
      <c r="D27" s="59" t="s">
        <v>481</v>
      </c>
      <c r="E27" s="59" t="s">
        <v>482</v>
      </c>
      <c r="F27" s="66">
        <v>50.58</v>
      </c>
    </row>
    <row r="28" spans="2:6" x14ac:dyDescent="0.25">
      <c r="B28" s="44">
        <v>24</v>
      </c>
      <c r="C28" s="65">
        <v>17</v>
      </c>
      <c r="D28" s="59" t="s">
        <v>483</v>
      </c>
      <c r="E28" s="59" t="s">
        <v>484</v>
      </c>
      <c r="F28" s="66">
        <v>52</v>
      </c>
    </row>
    <row r="29" spans="2:6" ht="14.4" thickBot="1" x14ac:dyDescent="0.3">
      <c r="B29" s="44">
        <v>25</v>
      </c>
      <c r="C29" s="52">
        <v>17</v>
      </c>
      <c r="D29" s="53" t="s">
        <v>485</v>
      </c>
      <c r="E29" s="53" t="s">
        <v>472</v>
      </c>
      <c r="F29" s="54">
        <v>22</v>
      </c>
    </row>
    <row r="30" spans="2:6" ht="14.4" thickBot="1" x14ac:dyDescent="0.3">
      <c r="B30" s="44">
        <v>26</v>
      </c>
      <c r="C30" s="45">
        <v>20</v>
      </c>
      <c r="D30" s="47" t="s">
        <v>486</v>
      </c>
      <c r="E30" s="47" t="s">
        <v>466</v>
      </c>
      <c r="F30" s="48">
        <v>852</v>
      </c>
    </row>
    <row r="31" spans="2:6" ht="14.4" thickBot="1" x14ac:dyDescent="0.3">
      <c r="B31" s="44">
        <v>27</v>
      </c>
      <c r="C31" s="45">
        <v>21</v>
      </c>
      <c r="D31" s="47" t="s">
        <v>487</v>
      </c>
      <c r="E31" s="47" t="s">
        <v>488</v>
      </c>
      <c r="F31" s="48">
        <v>192</v>
      </c>
    </row>
    <row r="32" spans="2:6" ht="27.6" x14ac:dyDescent="0.25">
      <c r="B32" s="44">
        <v>28</v>
      </c>
      <c r="C32" s="49">
        <v>22</v>
      </c>
      <c r="D32" s="50" t="s">
        <v>489</v>
      </c>
      <c r="E32" s="50" t="s">
        <v>490</v>
      </c>
      <c r="F32" s="51">
        <v>30</v>
      </c>
    </row>
    <row r="33" spans="1:6" ht="28.2" thickBot="1" x14ac:dyDescent="0.3">
      <c r="B33" s="44">
        <v>29</v>
      </c>
      <c r="C33" s="52">
        <v>22</v>
      </c>
      <c r="D33" s="53" t="s">
        <v>454</v>
      </c>
      <c r="E33" s="53" t="s">
        <v>455</v>
      </c>
      <c r="F33" s="54">
        <v>295</v>
      </c>
    </row>
    <row r="34" spans="1:6" ht="28.2" thickBot="1" x14ac:dyDescent="0.3">
      <c r="B34" s="44">
        <v>30</v>
      </c>
      <c r="C34" s="45">
        <v>24</v>
      </c>
      <c r="D34" s="47" t="s">
        <v>491</v>
      </c>
      <c r="E34" s="47" t="s">
        <v>492</v>
      </c>
      <c r="F34" s="48">
        <v>156</v>
      </c>
    </row>
    <row r="35" spans="1:6" x14ac:dyDescent="0.25">
      <c r="B35" s="44">
        <v>31</v>
      </c>
      <c r="C35" s="49">
        <v>25</v>
      </c>
      <c r="D35" s="50" t="s">
        <v>493</v>
      </c>
      <c r="E35" s="50" t="s">
        <v>494</v>
      </c>
      <c r="F35" s="51">
        <v>27</v>
      </c>
    </row>
    <row r="36" spans="1:6" ht="27.6" x14ac:dyDescent="0.25">
      <c r="B36" s="44">
        <v>32</v>
      </c>
      <c r="C36" s="65">
        <v>25</v>
      </c>
      <c r="D36" s="59" t="s">
        <v>495</v>
      </c>
      <c r="E36" s="59" t="s">
        <v>496</v>
      </c>
      <c r="F36" s="66">
        <v>128</v>
      </c>
    </row>
    <row r="37" spans="1:6" ht="18" thickBot="1" x14ac:dyDescent="0.3">
      <c r="A37" s="42" t="s">
        <v>350</v>
      </c>
      <c r="B37" s="42">
        <v>33</v>
      </c>
      <c r="C37" s="52">
        <v>25</v>
      </c>
      <c r="D37" s="53" t="s">
        <v>497</v>
      </c>
      <c r="E37" s="53" t="s">
        <v>498</v>
      </c>
      <c r="F37" s="54">
        <v>180</v>
      </c>
    </row>
    <row r="38" spans="1:6" x14ac:dyDescent="0.25">
      <c r="B38" s="46"/>
      <c r="C38" s="97" t="s">
        <v>1</v>
      </c>
      <c r="D38" s="97"/>
      <c r="E38" s="97"/>
      <c r="F38" s="58">
        <f>SUM(F5:F37)</f>
        <v>3858.58</v>
      </c>
    </row>
  </sheetData>
  <mergeCells count="2">
    <mergeCell ref="B2:F3"/>
    <mergeCell ref="C38:E3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99423-7B5A-4B46-A003-6CA8696AA68B}">
  <dimension ref="A2:F71"/>
  <sheetViews>
    <sheetView topLeftCell="A67" workbookViewId="0">
      <selection activeCell="C13" sqref="C13:F13"/>
    </sheetView>
  </sheetViews>
  <sheetFormatPr defaultRowHeight="13.8" x14ac:dyDescent="0.25"/>
  <cols>
    <col min="1" max="1" width="16" style="1" bestFit="1" customWidth="1"/>
    <col min="2" max="2" width="8.88671875" style="1"/>
    <col min="3" max="4" width="31.77734375" style="1" customWidth="1"/>
    <col min="5" max="5" width="36.109375" style="1" bestFit="1" customWidth="1"/>
    <col min="6" max="6" width="32.44140625" style="1" customWidth="1"/>
    <col min="7" max="16384" width="8.88671875" style="1"/>
  </cols>
  <sheetData>
    <row r="2" spans="2:6" ht="14.4" customHeight="1" x14ac:dyDescent="0.25">
      <c r="B2" s="96" t="s">
        <v>602</v>
      </c>
      <c r="C2" s="96"/>
      <c r="D2" s="96"/>
      <c r="E2" s="96"/>
      <c r="F2" s="96"/>
    </row>
    <row r="3" spans="2:6" x14ac:dyDescent="0.25">
      <c r="B3" s="96"/>
      <c r="C3" s="96"/>
      <c r="D3" s="96"/>
      <c r="E3" s="96"/>
      <c r="F3" s="96"/>
    </row>
    <row r="4" spans="2:6" ht="14.4" thickBot="1" x14ac:dyDescent="0.3">
      <c r="B4" s="69" t="s">
        <v>337</v>
      </c>
      <c r="C4" s="70" t="s">
        <v>2</v>
      </c>
      <c r="D4" s="70" t="s">
        <v>340</v>
      </c>
      <c r="E4" s="70" t="s">
        <v>0</v>
      </c>
      <c r="F4" s="70" t="s">
        <v>3</v>
      </c>
    </row>
    <row r="5" spans="2:6" ht="27.6" x14ac:dyDescent="0.25">
      <c r="B5" s="44">
        <v>1</v>
      </c>
      <c r="C5" s="49">
        <v>1</v>
      </c>
      <c r="D5" s="50" t="s">
        <v>500</v>
      </c>
      <c r="E5" s="50" t="s">
        <v>501</v>
      </c>
      <c r="F5" s="51">
        <v>929</v>
      </c>
    </row>
    <row r="6" spans="2:6" ht="42" thickBot="1" x14ac:dyDescent="0.3">
      <c r="B6" s="44">
        <v>2</v>
      </c>
      <c r="C6" s="52">
        <v>1</v>
      </c>
      <c r="D6" s="53" t="s">
        <v>502</v>
      </c>
      <c r="E6" s="53" t="s">
        <v>503</v>
      </c>
      <c r="F6" s="54">
        <v>105</v>
      </c>
    </row>
    <row r="7" spans="2:6" ht="28.2" thickBot="1" x14ac:dyDescent="0.3">
      <c r="B7" s="44">
        <v>3</v>
      </c>
      <c r="C7" s="62">
        <v>4</v>
      </c>
      <c r="D7" s="63" t="s">
        <v>504</v>
      </c>
      <c r="E7" s="63" t="s">
        <v>505</v>
      </c>
      <c r="F7" s="64">
        <v>15020</v>
      </c>
    </row>
    <row r="8" spans="2:6" x14ac:dyDescent="0.25">
      <c r="B8" s="44">
        <v>4</v>
      </c>
      <c r="C8" s="49">
        <v>6</v>
      </c>
      <c r="D8" s="50" t="s">
        <v>506</v>
      </c>
      <c r="E8" s="50" t="s">
        <v>507</v>
      </c>
      <c r="F8" s="51">
        <v>69</v>
      </c>
    </row>
    <row r="9" spans="2:6" ht="27.6" x14ac:dyDescent="0.25">
      <c r="B9" s="44">
        <v>5</v>
      </c>
      <c r="C9" s="65">
        <v>6</v>
      </c>
      <c r="D9" s="59" t="s">
        <v>508</v>
      </c>
      <c r="E9" s="59" t="s">
        <v>509</v>
      </c>
      <c r="F9" s="66">
        <v>98</v>
      </c>
    </row>
    <row r="10" spans="2:6" x14ac:dyDescent="0.25">
      <c r="B10" s="44">
        <v>6</v>
      </c>
      <c r="C10" s="65">
        <v>6</v>
      </c>
      <c r="D10" s="59" t="s">
        <v>510</v>
      </c>
      <c r="E10" s="59" t="s">
        <v>511</v>
      </c>
      <c r="F10" s="66">
        <v>177</v>
      </c>
    </row>
    <row r="11" spans="2:6" x14ac:dyDescent="0.25">
      <c r="B11" s="44">
        <v>7</v>
      </c>
      <c r="C11" s="65">
        <v>6</v>
      </c>
      <c r="D11" s="59" t="s">
        <v>512</v>
      </c>
      <c r="E11" s="59" t="s">
        <v>513</v>
      </c>
      <c r="F11" s="66">
        <v>51</v>
      </c>
    </row>
    <row r="12" spans="2:6" ht="27.6" x14ac:dyDescent="0.25">
      <c r="B12" s="44">
        <v>8</v>
      </c>
      <c r="C12" s="65">
        <v>6</v>
      </c>
      <c r="D12" s="59" t="s">
        <v>514</v>
      </c>
      <c r="E12" s="59" t="s">
        <v>515</v>
      </c>
      <c r="F12" s="66">
        <v>87</v>
      </c>
    </row>
    <row r="13" spans="2:6" x14ac:dyDescent="0.25">
      <c r="B13" s="44">
        <v>9</v>
      </c>
      <c r="C13" s="65">
        <v>6</v>
      </c>
      <c r="D13" s="59" t="s">
        <v>516</v>
      </c>
      <c r="E13" s="59" t="s">
        <v>517</v>
      </c>
      <c r="F13" s="66">
        <v>170</v>
      </c>
    </row>
    <row r="14" spans="2:6" x14ac:dyDescent="0.25">
      <c r="B14" s="44">
        <v>10</v>
      </c>
      <c r="C14" s="65">
        <v>6</v>
      </c>
      <c r="D14" s="59" t="s">
        <v>518</v>
      </c>
      <c r="E14" s="59" t="s">
        <v>519</v>
      </c>
      <c r="F14" s="66">
        <v>900</v>
      </c>
    </row>
    <row r="15" spans="2:6" x14ac:dyDescent="0.25">
      <c r="B15" s="44">
        <v>11</v>
      </c>
      <c r="C15" s="65">
        <v>6</v>
      </c>
      <c r="D15" s="59" t="s">
        <v>520</v>
      </c>
      <c r="E15" s="59" t="s">
        <v>521</v>
      </c>
      <c r="F15" s="66">
        <v>320</v>
      </c>
    </row>
    <row r="16" spans="2:6" x14ac:dyDescent="0.25">
      <c r="B16" s="44">
        <v>12</v>
      </c>
      <c r="C16" s="65">
        <v>6</v>
      </c>
      <c r="D16" s="59" t="s">
        <v>522</v>
      </c>
      <c r="E16" s="59" t="s">
        <v>523</v>
      </c>
      <c r="F16" s="66">
        <v>50</v>
      </c>
    </row>
    <row r="17" spans="2:6" x14ac:dyDescent="0.25">
      <c r="B17" s="44">
        <v>13</v>
      </c>
      <c r="C17" s="65">
        <v>6</v>
      </c>
      <c r="D17" s="59" t="s">
        <v>524</v>
      </c>
      <c r="E17" s="59" t="s">
        <v>525</v>
      </c>
      <c r="F17" s="66">
        <v>50</v>
      </c>
    </row>
    <row r="18" spans="2:6" ht="27.6" x14ac:dyDescent="0.25">
      <c r="B18" s="44">
        <v>14</v>
      </c>
      <c r="C18" s="65">
        <v>6</v>
      </c>
      <c r="D18" s="59" t="s">
        <v>526</v>
      </c>
      <c r="E18" s="59" t="s">
        <v>527</v>
      </c>
      <c r="F18" s="66">
        <v>28</v>
      </c>
    </row>
    <row r="19" spans="2:6" x14ac:dyDescent="0.25">
      <c r="B19" s="44">
        <v>15</v>
      </c>
      <c r="C19" s="65">
        <v>6</v>
      </c>
      <c r="D19" s="59" t="s">
        <v>528</v>
      </c>
      <c r="E19" s="59" t="s">
        <v>529</v>
      </c>
      <c r="F19" s="66">
        <v>401</v>
      </c>
    </row>
    <row r="20" spans="2:6" x14ac:dyDescent="0.25">
      <c r="B20" s="44">
        <v>16</v>
      </c>
      <c r="C20" s="65">
        <v>6</v>
      </c>
      <c r="D20" s="59" t="s">
        <v>530</v>
      </c>
      <c r="E20" s="59" t="s">
        <v>507</v>
      </c>
      <c r="F20" s="66">
        <v>546</v>
      </c>
    </row>
    <row r="21" spans="2:6" x14ac:dyDescent="0.25">
      <c r="B21" s="44">
        <v>17</v>
      </c>
      <c r="C21" s="65">
        <v>6</v>
      </c>
      <c r="D21" s="59" t="s">
        <v>531</v>
      </c>
      <c r="E21" s="59" t="s">
        <v>532</v>
      </c>
      <c r="F21" s="66">
        <v>63</v>
      </c>
    </row>
    <row r="22" spans="2:6" x14ac:dyDescent="0.25">
      <c r="B22" s="44">
        <v>18</v>
      </c>
      <c r="C22" s="65">
        <v>6</v>
      </c>
      <c r="D22" s="59" t="s">
        <v>533</v>
      </c>
      <c r="E22" s="59" t="s">
        <v>534</v>
      </c>
      <c r="F22" s="66">
        <v>64</v>
      </c>
    </row>
    <row r="23" spans="2:6" x14ac:dyDescent="0.25">
      <c r="B23" s="44">
        <v>19</v>
      </c>
      <c r="C23" s="65">
        <v>6</v>
      </c>
      <c r="D23" s="59" t="s">
        <v>535</v>
      </c>
      <c r="E23" s="59" t="s">
        <v>536</v>
      </c>
      <c r="F23" s="66">
        <v>945</v>
      </c>
    </row>
    <row r="24" spans="2:6" x14ac:dyDescent="0.25">
      <c r="B24" s="44">
        <v>20</v>
      </c>
      <c r="C24" s="65">
        <v>6</v>
      </c>
      <c r="D24" s="59" t="s">
        <v>537</v>
      </c>
      <c r="E24" s="59" t="s">
        <v>538</v>
      </c>
      <c r="F24" s="66">
        <v>210</v>
      </c>
    </row>
    <row r="25" spans="2:6" x14ac:dyDescent="0.25">
      <c r="B25" s="44">
        <v>21</v>
      </c>
      <c r="C25" s="65">
        <v>6</v>
      </c>
      <c r="D25" s="59" t="s">
        <v>539</v>
      </c>
      <c r="E25" s="59" t="s">
        <v>540</v>
      </c>
      <c r="F25" s="66">
        <v>60</v>
      </c>
    </row>
    <row r="26" spans="2:6" x14ac:dyDescent="0.25">
      <c r="B26" s="44">
        <v>22</v>
      </c>
      <c r="C26" s="65">
        <v>6</v>
      </c>
      <c r="D26" s="59" t="s">
        <v>541</v>
      </c>
      <c r="E26" s="59" t="s">
        <v>542</v>
      </c>
      <c r="F26" s="66">
        <v>160</v>
      </c>
    </row>
    <row r="27" spans="2:6" x14ac:dyDescent="0.25">
      <c r="B27" s="44">
        <v>23</v>
      </c>
      <c r="C27" s="65">
        <v>6</v>
      </c>
      <c r="D27" s="59" t="s">
        <v>543</v>
      </c>
      <c r="E27" s="59" t="s">
        <v>544</v>
      </c>
      <c r="F27" s="66">
        <v>60</v>
      </c>
    </row>
    <row r="28" spans="2:6" x14ac:dyDescent="0.25">
      <c r="B28" s="44">
        <v>24</v>
      </c>
      <c r="C28" s="65">
        <v>6</v>
      </c>
      <c r="D28" s="59" t="s">
        <v>545</v>
      </c>
      <c r="E28" s="59" t="s">
        <v>546</v>
      </c>
      <c r="F28" s="66">
        <v>200</v>
      </c>
    </row>
    <row r="29" spans="2:6" ht="27.6" x14ac:dyDescent="0.25">
      <c r="B29" s="44">
        <v>25</v>
      </c>
      <c r="C29" s="65">
        <v>6</v>
      </c>
      <c r="D29" s="59" t="s">
        <v>504</v>
      </c>
      <c r="E29" s="59" t="s">
        <v>505</v>
      </c>
      <c r="F29" s="66">
        <v>1048</v>
      </c>
    </row>
    <row r="30" spans="2:6" x14ac:dyDescent="0.25">
      <c r="B30" s="44">
        <v>26</v>
      </c>
      <c r="C30" s="65">
        <v>6</v>
      </c>
      <c r="D30" s="59" t="s">
        <v>547</v>
      </c>
      <c r="E30" s="59" t="s">
        <v>548</v>
      </c>
      <c r="F30" s="66">
        <v>240</v>
      </c>
    </row>
    <row r="31" spans="2:6" x14ac:dyDescent="0.25">
      <c r="B31" s="44">
        <v>27</v>
      </c>
      <c r="C31" s="65">
        <v>6</v>
      </c>
      <c r="D31" s="59" t="s">
        <v>549</v>
      </c>
      <c r="E31" s="59" t="s">
        <v>550</v>
      </c>
      <c r="F31" s="66">
        <v>52</v>
      </c>
    </row>
    <row r="32" spans="2:6" x14ac:dyDescent="0.25">
      <c r="B32" s="44">
        <v>28</v>
      </c>
      <c r="C32" s="65">
        <v>6</v>
      </c>
      <c r="D32" s="59" t="s">
        <v>551</v>
      </c>
      <c r="E32" s="59" t="s">
        <v>552</v>
      </c>
      <c r="F32" s="66">
        <v>50</v>
      </c>
    </row>
    <row r="33" spans="2:6" ht="14.4" thickBot="1" x14ac:dyDescent="0.3">
      <c r="B33" s="44">
        <v>29</v>
      </c>
      <c r="C33" s="52">
        <v>6</v>
      </c>
      <c r="D33" s="53" t="s">
        <v>553</v>
      </c>
      <c r="E33" s="53" t="s">
        <v>554</v>
      </c>
      <c r="F33" s="54">
        <v>110</v>
      </c>
    </row>
    <row r="34" spans="2:6" ht="28.2" thickBot="1" x14ac:dyDescent="0.3">
      <c r="B34" s="44">
        <v>30</v>
      </c>
      <c r="C34" s="62">
        <v>9</v>
      </c>
      <c r="D34" s="63" t="s">
        <v>514</v>
      </c>
      <c r="E34" s="63" t="s">
        <v>515</v>
      </c>
      <c r="F34" s="64">
        <v>1376</v>
      </c>
    </row>
    <row r="35" spans="2:6" x14ac:dyDescent="0.25">
      <c r="B35" s="44">
        <v>31</v>
      </c>
      <c r="C35" s="49">
        <v>11</v>
      </c>
      <c r="D35" s="50" t="s">
        <v>506</v>
      </c>
      <c r="E35" s="50" t="s">
        <v>555</v>
      </c>
      <c r="F35" s="51">
        <v>139</v>
      </c>
    </row>
    <row r="36" spans="2:6" ht="27.6" x14ac:dyDescent="0.25">
      <c r="B36" s="44">
        <v>32</v>
      </c>
      <c r="C36" s="65">
        <v>11</v>
      </c>
      <c r="D36" s="59" t="s">
        <v>499</v>
      </c>
      <c r="E36" s="59" t="s">
        <v>556</v>
      </c>
      <c r="F36" s="66">
        <v>70</v>
      </c>
    </row>
    <row r="37" spans="2:6" x14ac:dyDescent="0.25">
      <c r="B37" s="44">
        <v>33</v>
      </c>
      <c r="C37" s="65">
        <v>11</v>
      </c>
      <c r="D37" s="59" t="s">
        <v>510</v>
      </c>
      <c r="E37" s="59" t="s">
        <v>511</v>
      </c>
      <c r="F37" s="66">
        <v>100</v>
      </c>
    </row>
    <row r="38" spans="2:6" x14ac:dyDescent="0.25">
      <c r="B38" s="44">
        <v>34</v>
      </c>
      <c r="C38" s="65">
        <v>11</v>
      </c>
      <c r="D38" s="59" t="s">
        <v>557</v>
      </c>
      <c r="E38" s="59" t="s">
        <v>558</v>
      </c>
      <c r="F38" s="66">
        <v>54</v>
      </c>
    </row>
    <row r="39" spans="2:6" x14ac:dyDescent="0.25">
      <c r="B39" s="44">
        <v>35</v>
      </c>
      <c r="C39" s="65">
        <v>11</v>
      </c>
      <c r="D39" s="59" t="s">
        <v>559</v>
      </c>
      <c r="E39" s="59" t="s">
        <v>560</v>
      </c>
      <c r="F39" s="66">
        <v>49</v>
      </c>
    </row>
    <row r="40" spans="2:6" ht="27.6" x14ac:dyDescent="0.25">
      <c r="B40" s="44">
        <v>36</v>
      </c>
      <c r="C40" s="65">
        <v>11</v>
      </c>
      <c r="D40" s="59" t="s">
        <v>514</v>
      </c>
      <c r="E40" s="59" t="s">
        <v>515</v>
      </c>
      <c r="F40" s="66">
        <v>27</v>
      </c>
    </row>
    <row r="41" spans="2:6" ht="41.4" x14ac:dyDescent="0.25">
      <c r="B41" s="44">
        <v>37</v>
      </c>
      <c r="C41" s="65">
        <v>11</v>
      </c>
      <c r="D41" s="59" t="s">
        <v>561</v>
      </c>
      <c r="E41" s="59" t="s">
        <v>562</v>
      </c>
      <c r="F41" s="66">
        <v>31</v>
      </c>
    </row>
    <row r="42" spans="2:6" x14ac:dyDescent="0.25">
      <c r="B42" s="44">
        <v>38</v>
      </c>
      <c r="C42" s="65">
        <v>11</v>
      </c>
      <c r="D42" s="59" t="s">
        <v>563</v>
      </c>
      <c r="E42" s="59" t="s">
        <v>564</v>
      </c>
      <c r="F42" s="66">
        <v>110</v>
      </c>
    </row>
    <row r="43" spans="2:6" x14ac:dyDescent="0.25">
      <c r="B43" s="44">
        <v>39</v>
      </c>
      <c r="C43" s="65">
        <v>11</v>
      </c>
      <c r="D43" s="59" t="s">
        <v>518</v>
      </c>
      <c r="E43" s="59" t="s">
        <v>519</v>
      </c>
      <c r="F43" s="66">
        <v>50</v>
      </c>
    </row>
    <row r="44" spans="2:6" ht="27.6" x14ac:dyDescent="0.25">
      <c r="B44" s="44">
        <v>40</v>
      </c>
      <c r="C44" s="65">
        <v>11</v>
      </c>
      <c r="D44" s="59" t="s">
        <v>565</v>
      </c>
      <c r="E44" s="59" t="s">
        <v>566</v>
      </c>
      <c r="F44" s="66">
        <v>46</v>
      </c>
    </row>
    <row r="45" spans="2:6" x14ac:dyDescent="0.25">
      <c r="B45" s="44">
        <v>41</v>
      </c>
      <c r="C45" s="65">
        <v>11</v>
      </c>
      <c r="D45" s="59" t="s">
        <v>567</v>
      </c>
      <c r="E45" s="59" t="s">
        <v>568</v>
      </c>
      <c r="F45" s="66">
        <v>190</v>
      </c>
    </row>
    <row r="46" spans="2:6" x14ac:dyDescent="0.25">
      <c r="B46" s="44">
        <v>42</v>
      </c>
      <c r="C46" s="65">
        <v>11</v>
      </c>
      <c r="D46" s="59" t="s">
        <v>569</v>
      </c>
      <c r="E46" s="59" t="s">
        <v>570</v>
      </c>
      <c r="F46" s="66">
        <v>30</v>
      </c>
    </row>
    <row r="47" spans="2:6" ht="27.6" x14ac:dyDescent="0.25">
      <c r="B47" s="44">
        <v>43</v>
      </c>
      <c r="C47" s="65">
        <v>11</v>
      </c>
      <c r="D47" s="59" t="s">
        <v>526</v>
      </c>
      <c r="E47" s="59" t="s">
        <v>571</v>
      </c>
      <c r="F47" s="66">
        <v>92</v>
      </c>
    </row>
    <row r="48" spans="2:6" ht="27.6" x14ac:dyDescent="0.25">
      <c r="B48" s="44">
        <v>44</v>
      </c>
      <c r="C48" s="65">
        <v>11</v>
      </c>
      <c r="D48" s="59" t="s">
        <v>572</v>
      </c>
      <c r="E48" s="59" t="s">
        <v>573</v>
      </c>
      <c r="F48" s="66">
        <v>81</v>
      </c>
    </row>
    <row r="49" spans="2:6" x14ac:dyDescent="0.25">
      <c r="B49" s="44">
        <v>45</v>
      </c>
      <c r="C49" s="65">
        <v>11</v>
      </c>
      <c r="D49" s="59" t="s">
        <v>535</v>
      </c>
      <c r="E49" s="59" t="s">
        <v>573</v>
      </c>
      <c r="F49" s="66">
        <v>40</v>
      </c>
    </row>
    <row r="50" spans="2:6" x14ac:dyDescent="0.25">
      <c r="B50" s="44">
        <v>46</v>
      </c>
      <c r="C50" s="65">
        <v>11</v>
      </c>
      <c r="D50" s="59" t="s">
        <v>574</v>
      </c>
      <c r="E50" s="59" t="s">
        <v>575</v>
      </c>
      <c r="F50" s="66">
        <v>10</v>
      </c>
    </row>
    <row r="51" spans="2:6" x14ac:dyDescent="0.25">
      <c r="B51" s="44">
        <v>47</v>
      </c>
      <c r="C51" s="65">
        <v>11</v>
      </c>
      <c r="D51" s="59" t="s">
        <v>576</v>
      </c>
      <c r="E51" s="59" t="s">
        <v>577</v>
      </c>
      <c r="F51" s="66">
        <v>64</v>
      </c>
    </row>
    <row r="52" spans="2:6" x14ac:dyDescent="0.25">
      <c r="B52" s="44">
        <v>48</v>
      </c>
      <c r="C52" s="65">
        <v>11</v>
      </c>
      <c r="D52" s="59" t="s">
        <v>578</v>
      </c>
      <c r="E52" s="59" t="s">
        <v>579</v>
      </c>
      <c r="F52" s="66">
        <v>30</v>
      </c>
    </row>
    <row r="53" spans="2:6" ht="27.6" x14ac:dyDescent="0.25">
      <c r="B53" s="44">
        <v>49</v>
      </c>
      <c r="C53" s="65">
        <v>11</v>
      </c>
      <c r="D53" s="59" t="s">
        <v>504</v>
      </c>
      <c r="E53" s="59" t="s">
        <v>505</v>
      </c>
      <c r="F53" s="66">
        <v>120</v>
      </c>
    </row>
    <row r="54" spans="2:6" ht="27.6" x14ac:dyDescent="0.25">
      <c r="B54" s="44">
        <v>50</v>
      </c>
      <c r="C54" s="65">
        <v>11</v>
      </c>
      <c r="D54" s="59" t="s">
        <v>580</v>
      </c>
      <c r="E54" s="59" t="s">
        <v>581</v>
      </c>
      <c r="F54" s="66">
        <v>60</v>
      </c>
    </row>
    <row r="55" spans="2:6" x14ac:dyDescent="0.25">
      <c r="B55" s="44">
        <v>51</v>
      </c>
      <c r="C55" s="65">
        <v>11</v>
      </c>
      <c r="D55" s="59" t="s">
        <v>582</v>
      </c>
      <c r="E55" s="59" t="s">
        <v>583</v>
      </c>
      <c r="F55" s="66">
        <v>40</v>
      </c>
    </row>
    <row r="56" spans="2:6" ht="14.4" thickBot="1" x14ac:dyDescent="0.3">
      <c r="B56" s="44">
        <v>52</v>
      </c>
      <c r="C56" s="52">
        <v>11</v>
      </c>
      <c r="D56" s="53" t="s">
        <v>551</v>
      </c>
      <c r="E56" s="53" t="s">
        <v>552</v>
      </c>
      <c r="F56" s="54">
        <v>45</v>
      </c>
    </row>
    <row r="57" spans="2:6" x14ac:dyDescent="0.25">
      <c r="B57" s="44">
        <v>53</v>
      </c>
      <c r="C57" s="49">
        <v>12</v>
      </c>
      <c r="D57" s="50" t="s">
        <v>584</v>
      </c>
      <c r="E57" s="50" t="s">
        <v>585</v>
      </c>
      <c r="F57" s="51">
        <v>22</v>
      </c>
    </row>
    <row r="58" spans="2:6" ht="14.4" thickBot="1" x14ac:dyDescent="0.3">
      <c r="B58" s="44">
        <v>54</v>
      </c>
      <c r="C58" s="52">
        <v>12</v>
      </c>
      <c r="D58" s="53" t="s">
        <v>371</v>
      </c>
      <c r="E58" s="53" t="s">
        <v>586</v>
      </c>
      <c r="F58" s="54">
        <v>133.9</v>
      </c>
    </row>
    <row r="59" spans="2:6" ht="14.4" thickBot="1" x14ac:dyDescent="0.3">
      <c r="B59" s="44">
        <v>55</v>
      </c>
      <c r="C59" s="62">
        <v>13</v>
      </c>
      <c r="D59" s="63" t="s">
        <v>587</v>
      </c>
      <c r="E59" s="63" t="s">
        <v>588</v>
      </c>
      <c r="F59" s="64">
        <v>60</v>
      </c>
    </row>
    <row r="60" spans="2:6" x14ac:dyDescent="0.25">
      <c r="B60" s="44">
        <v>56</v>
      </c>
      <c r="C60" s="49">
        <v>14</v>
      </c>
      <c r="D60" s="50" t="s">
        <v>589</v>
      </c>
      <c r="E60" s="50" t="s">
        <v>590</v>
      </c>
      <c r="F60" s="51">
        <v>50</v>
      </c>
    </row>
    <row r="61" spans="2:6" ht="14.4" thickBot="1" x14ac:dyDescent="0.3">
      <c r="B61" s="44">
        <v>57</v>
      </c>
      <c r="C61" s="52">
        <v>14</v>
      </c>
      <c r="D61" s="53" t="s">
        <v>531</v>
      </c>
      <c r="E61" s="53" t="s">
        <v>532</v>
      </c>
      <c r="F61" s="54">
        <v>105</v>
      </c>
    </row>
    <row r="62" spans="2:6" x14ac:dyDescent="0.25">
      <c r="B62" s="44">
        <v>58</v>
      </c>
      <c r="C62" s="49">
        <v>22</v>
      </c>
      <c r="D62" s="50" t="s">
        <v>591</v>
      </c>
      <c r="E62" s="50" t="s">
        <v>592</v>
      </c>
      <c r="F62" s="51">
        <v>28</v>
      </c>
    </row>
    <row r="63" spans="2:6" ht="27.6" x14ac:dyDescent="0.25">
      <c r="B63" s="44">
        <v>59</v>
      </c>
      <c r="C63" s="65">
        <v>22</v>
      </c>
      <c r="D63" s="59" t="s">
        <v>593</v>
      </c>
      <c r="E63" s="59" t="s">
        <v>594</v>
      </c>
      <c r="F63" s="66">
        <v>24.4</v>
      </c>
    </row>
    <row r="64" spans="2:6" ht="28.2" thickBot="1" x14ac:dyDescent="0.3">
      <c r="B64" s="44">
        <v>60</v>
      </c>
      <c r="C64" s="52">
        <v>22</v>
      </c>
      <c r="D64" s="53" t="s">
        <v>504</v>
      </c>
      <c r="E64" s="53" t="s">
        <v>505</v>
      </c>
      <c r="F64" s="54">
        <v>334</v>
      </c>
    </row>
    <row r="65" spans="1:6" x14ac:dyDescent="0.25">
      <c r="B65" s="44">
        <v>61</v>
      </c>
      <c r="C65" s="49">
        <v>24</v>
      </c>
      <c r="D65" s="50" t="s">
        <v>595</v>
      </c>
      <c r="E65" s="50" t="s">
        <v>596</v>
      </c>
      <c r="F65" s="51">
        <v>60</v>
      </c>
    </row>
    <row r="66" spans="1:6" x14ac:dyDescent="0.25">
      <c r="B66" s="44">
        <v>62</v>
      </c>
      <c r="C66" s="65">
        <v>24</v>
      </c>
      <c r="D66" s="59" t="s">
        <v>591</v>
      </c>
      <c r="E66" s="59" t="s">
        <v>592</v>
      </c>
      <c r="F66" s="66">
        <v>80</v>
      </c>
    </row>
    <row r="67" spans="1:6" ht="28.2" thickBot="1" x14ac:dyDescent="0.3">
      <c r="B67" s="44">
        <v>63</v>
      </c>
      <c r="C67" s="52">
        <v>24</v>
      </c>
      <c r="D67" s="53" t="s">
        <v>597</v>
      </c>
      <c r="E67" s="53" t="s">
        <v>503</v>
      </c>
      <c r="F67" s="54">
        <v>104</v>
      </c>
    </row>
    <row r="68" spans="1:6" x14ac:dyDescent="0.25">
      <c r="B68" s="44">
        <v>64</v>
      </c>
      <c r="C68" s="49">
        <v>25</v>
      </c>
      <c r="D68" s="50" t="s">
        <v>598</v>
      </c>
      <c r="E68" s="50" t="s">
        <v>599</v>
      </c>
      <c r="F68" s="51">
        <v>70</v>
      </c>
    </row>
    <row r="69" spans="1:6" ht="28.2" thickBot="1" x14ac:dyDescent="0.3">
      <c r="B69" s="44">
        <v>65</v>
      </c>
      <c r="C69" s="52">
        <v>25</v>
      </c>
      <c r="D69" s="53" t="s">
        <v>600</v>
      </c>
      <c r="E69" s="53" t="s">
        <v>601</v>
      </c>
      <c r="F69" s="54">
        <v>50</v>
      </c>
    </row>
    <row r="70" spans="1:6" ht="18" thickBot="1" x14ac:dyDescent="0.3">
      <c r="A70" s="42" t="s">
        <v>350</v>
      </c>
      <c r="B70" s="42">
        <v>66</v>
      </c>
      <c r="C70" s="45">
        <v>27</v>
      </c>
      <c r="D70" s="47" t="s">
        <v>512</v>
      </c>
      <c r="E70" s="47" t="s">
        <v>513</v>
      </c>
      <c r="F70" s="48">
        <v>18</v>
      </c>
    </row>
    <row r="71" spans="1:6" x14ac:dyDescent="0.25">
      <c r="B71" s="46"/>
      <c r="C71" s="97" t="s">
        <v>1</v>
      </c>
      <c r="D71" s="97"/>
      <c r="E71" s="97"/>
      <c r="F71" s="58">
        <f>SUM(F5:F70)</f>
        <v>26256.300000000003</v>
      </c>
    </row>
  </sheetData>
  <mergeCells count="2">
    <mergeCell ref="B2:F3"/>
    <mergeCell ref="C71:E7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F8937-D7FF-42F6-97FC-5CA7E472EED3}">
  <dimension ref="A2:F78"/>
  <sheetViews>
    <sheetView topLeftCell="A76" workbookViewId="0">
      <selection activeCell="F81" sqref="F81"/>
    </sheetView>
  </sheetViews>
  <sheetFormatPr defaultRowHeight="13.8" x14ac:dyDescent="0.25"/>
  <cols>
    <col min="1" max="1" width="16" style="1" bestFit="1" customWidth="1"/>
    <col min="2" max="2" width="8.88671875" style="1"/>
    <col min="3" max="4" width="31.77734375" style="1" customWidth="1"/>
    <col min="5" max="5" width="36.109375" style="1" bestFit="1" customWidth="1"/>
    <col min="6" max="6" width="32.44140625" style="1" customWidth="1"/>
    <col min="7" max="16384" width="8.88671875" style="1"/>
  </cols>
  <sheetData>
    <row r="2" spans="2:6" ht="14.4" customHeight="1" x14ac:dyDescent="0.25">
      <c r="B2" s="96" t="s">
        <v>603</v>
      </c>
      <c r="C2" s="96"/>
      <c r="D2" s="96"/>
      <c r="E2" s="96"/>
      <c r="F2" s="96"/>
    </row>
    <row r="3" spans="2:6" x14ac:dyDescent="0.25">
      <c r="B3" s="96"/>
      <c r="C3" s="96"/>
      <c r="D3" s="96"/>
      <c r="E3" s="96"/>
      <c r="F3" s="96"/>
    </row>
    <row r="4" spans="2:6" ht="14.4" thickBot="1" x14ac:dyDescent="0.3">
      <c r="B4" s="69" t="s">
        <v>337</v>
      </c>
      <c r="C4" s="70" t="s">
        <v>2</v>
      </c>
      <c r="D4" s="70" t="s">
        <v>340</v>
      </c>
      <c r="E4" s="70" t="s">
        <v>0</v>
      </c>
      <c r="F4" s="70" t="s">
        <v>3</v>
      </c>
    </row>
    <row r="5" spans="2:6" ht="28.2" thickBot="1" x14ac:dyDescent="0.3">
      <c r="B5" s="71">
        <v>1</v>
      </c>
      <c r="C5" s="45">
        <v>1</v>
      </c>
      <c r="D5" s="47" t="s">
        <v>604</v>
      </c>
      <c r="E5" s="47" t="s">
        <v>605</v>
      </c>
      <c r="F5" s="48">
        <v>88</v>
      </c>
    </row>
    <row r="6" spans="2:6" x14ac:dyDescent="0.25">
      <c r="B6" s="71">
        <v>2</v>
      </c>
      <c r="C6" s="49">
        <v>3</v>
      </c>
      <c r="D6" s="50" t="s">
        <v>606</v>
      </c>
      <c r="E6" s="50" t="s">
        <v>607</v>
      </c>
      <c r="F6" s="51">
        <v>238</v>
      </c>
    </row>
    <row r="7" spans="2:6" ht="27.6" x14ac:dyDescent="0.25">
      <c r="B7" s="71">
        <v>3</v>
      </c>
      <c r="C7" s="65">
        <v>3</v>
      </c>
      <c r="D7" s="59" t="s">
        <v>608</v>
      </c>
      <c r="E7" s="59" t="s">
        <v>609</v>
      </c>
      <c r="F7" s="66">
        <v>767</v>
      </c>
    </row>
    <row r="8" spans="2:6" ht="27.6" x14ac:dyDescent="0.25">
      <c r="B8" s="71">
        <v>4</v>
      </c>
      <c r="C8" s="65">
        <v>3</v>
      </c>
      <c r="D8" s="59" t="s">
        <v>610</v>
      </c>
      <c r="E8" s="59" t="s">
        <v>611</v>
      </c>
      <c r="F8" s="66">
        <v>156</v>
      </c>
    </row>
    <row r="9" spans="2:6" ht="27.6" x14ac:dyDescent="0.25">
      <c r="B9" s="71">
        <v>5</v>
      </c>
      <c r="C9" s="65">
        <v>3</v>
      </c>
      <c r="D9" s="59" t="s">
        <v>612</v>
      </c>
      <c r="E9" s="59" t="s">
        <v>613</v>
      </c>
      <c r="F9" s="66">
        <v>289</v>
      </c>
    </row>
    <row r="10" spans="2:6" x14ac:dyDescent="0.25">
      <c r="B10" s="71">
        <v>6</v>
      </c>
      <c r="C10" s="65">
        <v>3</v>
      </c>
      <c r="D10" s="59" t="s">
        <v>403</v>
      </c>
      <c r="E10" s="59" t="s">
        <v>614</v>
      </c>
      <c r="F10" s="66">
        <v>171</v>
      </c>
    </row>
    <row r="11" spans="2:6" ht="27.6" x14ac:dyDescent="0.25">
      <c r="B11" s="71">
        <v>7</v>
      </c>
      <c r="C11" s="65">
        <v>3</v>
      </c>
      <c r="D11" s="59" t="s">
        <v>615</v>
      </c>
      <c r="E11" s="59" t="s">
        <v>616</v>
      </c>
      <c r="F11" s="66">
        <v>46</v>
      </c>
    </row>
    <row r="12" spans="2:6" ht="14.4" thickBot="1" x14ac:dyDescent="0.3">
      <c r="B12" s="71">
        <v>8</v>
      </c>
      <c r="C12" s="52">
        <v>3</v>
      </c>
      <c r="D12" s="53" t="s">
        <v>617</v>
      </c>
      <c r="E12" s="53" t="s">
        <v>618</v>
      </c>
      <c r="F12" s="54">
        <v>470</v>
      </c>
    </row>
    <row r="13" spans="2:6" ht="27.6" x14ac:dyDescent="0.25">
      <c r="B13" s="71">
        <v>9</v>
      </c>
      <c r="C13" s="49">
        <v>4</v>
      </c>
      <c r="D13" s="50" t="s">
        <v>619</v>
      </c>
      <c r="E13" s="50" t="s">
        <v>620</v>
      </c>
      <c r="F13" s="51">
        <v>24</v>
      </c>
    </row>
    <row r="14" spans="2:6" ht="14.4" thickBot="1" x14ac:dyDescent="0.3">
      <c r="B14" s="71">
        <v>10</v>
      </c>
      <c r="C14" s="52">
        <v>4</v>
      </c>
      <c r="D14" s="53" t="s">
        <v>621</v>
      </c>
      <c r="E14" s="53" t="s">
        <v>622</v>
      </c>
      <c r="F14" s="54">
        <v>45</v>
      </c>
    </row>
    <row r="15" spans="2:6" ht="27.6" x14ac:dyDescent="0.25">
      <c r="B15" s="71">
        <v>11</v>
      </c>
      <c r="C15" s="49">
        <v>6</v>
      </c>
      <c r="D15" s="50" t="s">
        <v>623</v>
      </c>
      <c r="E15" s="50" t="s">
        <v>624</v>
      </c>
      <c r="F15" s="51">
        <v>862</v>
      </c>
    </row>
    <row r="16" spans="2:6" ht="28.2" thickBot="1" x14ac:dyDescent="0.3">
      <c r="B16" s="71">
        <v>12</v>
      </c>
      <c r="C16" s="52">
        <v>6</v>
      </c>
      <c r="D16" s="53" t="s">
        <v>625</v>
      </c>
      <c r="E16" s="53" t="s">
        <v>626</v>
      </c>
      <c r="F16" s="54">
        <v>649</v>
      </c>
    </row>
    <row r="17" spans="2:6" ht="27.6" x14ac:dyDescent="0.25">
      <c r="B17" s="71">
        <v>13</v>
      </c>
      <c r="C17" s="49">
        <v>7</v>
      </c>
      <c r="D17" s="50" t="s">
        <v>627</v>
      </c>
      <c r="E17" s="50" t="s">
        <v>628</v>
      </c>
      <c r="F17" s="51">
        <v>355</v>
      </c>
    </row>
    <row r="18" spans="2:6" ht="28.2" thickBot="1" x14ac:dyDescent="0.3">
      <c r="B18" s="71">
        <v>14</v>
      </c>
      <c r="C18" s="52">
        <v>7</v>
      </c>
      <c r="D18" s="53" t="s">
        <v>629</v>
      </c>
      <c r="E18" s="53" t="s">
        <v>630</v>
      </c>
      <c r="F18" s="54">
        <v>169</v>
      </c>
    </row>
    <row r="19" spans="2:6" x14ac:dyDescent="0.25">
      <c r="B19" s="71">
        <v>15</v>
      </c>
      <c r="C19" s="49">
        <v>9</v>
      </c>
      <c r="D19" s="50" t="s">
        <v>631</v>
      </c>
      <c r="E19" s="50" t="s">
        <v>632</v>
      </c>
      <c r="F19" s="51">
        <v>650</v>
      </c>
    </row>
    <row r="20" spans="2:6" ht="28.2" thickBot="1" x14ac:dyDescent="0.3">
      <c r="B20" s="71">
        <v>16</v>
      </c>
      <c r="C20" s="52">
        <v>9</v>
      </c>
      <c r="D20" s="53" t="s">
        <v>633</v>
      </c>
      <c r="E20" s="53" t="s">
        <v>634</v>
      </c>
      <c r="F20" s="54">
        <v>988</v>
      </c>
    </row>
    <row r="21" spans="2:6" x14ac:dyDescent="0.25">
      <c r="B21" s="71">
        <v>17</v>
      </c>
      <c r="C21" s="49">
        <v>11</v>
      </c>
      <c r="D21" s="50" t="s">
        <v>635</v>
      </c>
      <c r="E21" s="50" t="s">
        <v>636</v>
      </c>
      <c r="F21" s="51">
        <v>87</v>
      </c>
    </row>
    <row r="22" spans="2:6" ht="27.6" x14ac:dyDescent="0.25">
      <c r="B22" s="71">
        <v>18</v>
      </c>
      <c r="C22" s="65">
        <v>11</v>
      </c>
      <c r="D22" s="59" t="s">
        <v>637</v>
      </c>
      <c r="E22" s="59" t="s">
        <v>638</v>
      </c>
      <c r="F22" s="66">
        <v>124</v>
      </c>
    </row>
    <row r="23" spans="2:6" ht="28.2" thickBot="1" x14ac:dyDescent="0.3">
      <c r="B23" s="71">
        <v>19</v>
      </c>
      <c r="C23" s="52">
        <v>11</v>
      </c>
      <c r="D23" s="53" t="s">
        <v>639</v>
      </c>
      <c r="E23" s="53" t="s">
        <v>640</v>
      </c>
      <c r="F23" s="54">
        <v>75</v>
      </c>
    </row>
    <row r="24" spans="2:6" x14ac:dyDescent="0.25">
      <c r="B24" s="71">
        <v>20</v>
      </c>
      <c r="C24" s="49">
        <v>12</v>
      </c>
      <c r="D24" s="50" t="s">
        <v>641</v>
      </c>
      <c r="E24" s="50" t="s">
        <v>642</v>
      </c>
      <c r="F24" s="51">
        <v>145</v>
      </c>
    </row>
    <row r="25" spans="2:6" x14ac:dyDescent="0.25">
      <c r="B25" s="71">
        <v>21</v>
      </c>
      <c r="C25" s="65">
        <v>12</v>
      </c>
      <c r="D25" s="59" t="s">
        <v>643</v>
      </c>
      <c r="E25" s="59" t="s">
        <v>644</v>
      </c>
      <c r="F25" s="66">
        <v>30</v>
      </c>
    </row>
    <row r="26" spans="2:6" x14ac:dyDescent="0.25">
      <c r="B26" s="71">
        <v>22</v>
      </c>
      <c r="C26" s="65">
        <v>12</v>
      </c>
      <c r="D26" s="59" t="s">
        <v>645</v>
      </c>
      <c r="E26" s="59" t="s">
        <v>646</v>
      </c>
      <c r="F26" s="66">
        <v>43</v>
      </c>
    </row>
    <row r="27" spans="2:6" x14ac:dyDescent="0.25">
      <c r="B27" s="71">
        <v>23</v>
      </c>
      <c r="C27" s="65">
        <v>12</v>
      </c>
      <c r="D27" s="59" t="s">
        <v>647</v>
      </c>
      <c r="E27" s="59" t="s">
        <v>648</v>
      </c>
      <c r="F27" s="66">
        <v>64</v>
      </c>
    </row>
    <row r="28" spans="2:6" x14ac:dyDescent="0.25">
      <c r="B28" s="71">
        <v>24</v>
      </c>
      <c r="C28" s="65">
        <v>12</v>
      </c>
      <c r="D28" s="59" t="s">
        <v>649</v>
      </c>
      <c r="E28" s="59" t="s">
        <v>650</v>
      </c>
      <c r="F28" s="66">
        <v>169</v>
      </c>
    </row>
    <row r="29" spans="2:6" x14ac:dyDescent="0.25">
      <c r="B29" s="71">
        <v>25</v>
      </c>
      <c r="C29" s="65">
        <v>12</v>
      </c>
      <c r="D29" s="59" t="s">
        <v>651</v>
      </c>
      <c r="E29" s="59" t="s">
        <v>652</v>
      </c>
      <c r="F29" s="66">
        <v>80</v>
      </c>
    </row>
    <row r="30" spans="2:6" x14ac:dyDescent="0.25">
      <c r="B30" s="71">
        <v>26</v>
      </c>
      <c r="C30" s="65">
        <v>12</v>
      </c>
      <c r="D30" s="59" t="s">
        <v>653</v>
      </c>
      <c r="E30" s="59" t="s">
        <v>654</v>
      </c>
      <c r="F30" s="66">
        <v>50</v>
      </c>
    </row>
    <row r="31" spans="2:6" ht="27.6" x14ac:dyDescent="0.25">
      <c r="B31" s="71">
        <v>27</v>
      </c>
      <c r="C31" s="65">
        <v>12</v>
      </c>
      <c r="D31" s="59" t="s">
        <v>655</v>
      </c>
      <c r="E31" s="59" t="s">
        <v>656</v>
      </c>
      <c r="F31" s="66">
        <v>38</v>
      </c>
    </row>
    <row r="32" spans="2:6" ht="27.6" x14ac:dyDescent="0.25">
      <c r="B32" s="71">
        <v>28</v>
      </c>
      <c r="C32" s="65">
        <v>12</v>
      </c>
      <c r="D32" s="59" t="s">
        <v>657</v>
      </c>
      <c r="E32" s="59" t="s">
        <v>658</v>
      </c>
      <c r="F32" s="66">
        <v>40</v>
      </c>
    </row>
    <row r="33" spans="2:6" x14ac:dyDescent="0.25">
      <c r="B33" s="71">
        <v>29</v>
      </c>
      <c r="C33" s="65">
        <v>12</v>
      </c>
      <c r="D33" s="59" t="s">
        <v>659</v>
      </c>
      <c r="E33" s="59" t="s">
        <v>660</v>
      </c>
      <c r="F33" s="66">
        <v>63</v>
      </c>
    </row>
    <row r="34" spans="2:6" ht="27.6" x14ac:dyDescent="0.25">
      <c r="B34" s="71">
        <v>30</v>
      </c>
      <c r="C34" s="65">
        <v>12</v>
      </c>
      <c r="D34" s="59" t="s">
        <v>661</v>
      </c>
      <c r="E34" s="59" t="s">
        <v>662</v>
      </c>
      <c r="F34" s="66">
        <v>49</v>
      </c>
    </row>
    <row r="35" spans="2:6" ht="28.2" thickBot="1" x14ac:dyDescent="0.3">
      <c r="B35" s="71">
        <v>31</v>
      </c>
      <c r="C35" s="52">
        <v>12</v>
      </c>
      <c r="D35" s="53" t="s">
        <v>663</v>
      </c>
      <c r="E35" s="53" t="s">
        <v>664</v>
      </c>
      <c r="F35" s="54">
        <v>51</v>
      </c>
    </row>
    <row r="36" spans="2:6" ht="27.6" x14ac:dyDescent="0.25">
      <c r="B36" s="71">
        <v>32</v>
      </c>
      <c r="C36" s="49">
        <v>13</v>
      </c>
      <c r="D36" s="50" t="s">
        <v>665</v>
      </c>
      <c r="E36" s="50" t="s">
        <v>666</v>
      </c>
      <c r="F36" s="51">
        <v>100</v>
      </c>
    </row>
    <row r="37" spans="2:6" x14ac:dyDescent="0.25">
      <c r="B37" s="71">
        <v>33</v>
      </c>
      <c r="C37" s="65">
        <v>13</v>
      </c>
      <c r="D37" s="59" t="s">
        <v>667</v>
      </c>
      <c r="E37" s="59" t="s">
        <v>668</v>
      </c>
      <c r="F37" s="66">
        <v>25</v>
      </c>
    </row>
    <row r="38" spans="2:6" ht="28.2" thickBot="1" x14ac:dyDescent="0.3">
      <c r="B38" s="71">
        <v>34</v>
      </c>
      <c r="C38" s="52">
        <v>13</v>
      </c>
      <c r="D38" s="53" t="s">
        <v>669</v>
      </c>
      <c r="E38" s="53" t="s">
        <v>670</v>
      </c>
      <c r="F38" s="54">
        <v>39</v>
      </c>
    </row>
    <row r="39" spans="2:6" ht="41.4" x14ac:dyDescent="0.25">
      <c r="B39" s="71">
        <v>35</v>
      </c>
      <c r="C39" s="49">
        <v>14</v>
      </c>
      <c r="D39" s="50" t="s">
        <v>671</v>
      </c>
      <c r="E39" s="50" t="s">
        <v>672</v>
      </c>
      <c r="F39" s="51">
        <v>57</v>
      </c>
    </row>
    <row r="40" spans="2:6" x14ac:dyDescent="0.25">
      <c r="B40" s="71">
        <v>36</v>
      </c>
      <c r="C40" s="65">
        <v>14</v>
      </c>
      <c r="D40" s="59" t="s">
        <v>673</v>
      </c>
      <c r="E40" s="59" t="s">
        <v>492</v>
      </c>
      <c r="F40" s="66">
        <v>108</v>
      </c>
    </row>
    <row r="41" spans="2:6" x14ac:dyDescent="0.25">
      <c r="B41" s="71">
        <v>37</v>
      </c>
      <c r="C41" s="65">
        <v>14</v>
      </c>
      <c r="D41" s="59" t="s">
        <v>674</v>
      </c>
      <c r="E41" s="59" t="s">
        <v>675</v>
      </c>
      <c r="F41" s="66">
        <v>76</v>
      </c>
    </row>
    <row r="42" spans="2:6" ht="28.2" thickBot="1" x14ac:dyDescent="0.3">
      <c r="B42" s="71">
        <v>38</v>
      </c>
      <c r="C42" s="52">
        <v>14</v>
      </c>
      <c r="D42" s="53" t="s">
        <v>676</v>
      </c>
      <c r="E42" s="53" t="s">
        <v>613</v>
      </c>
      <c r="F42" s="54">
        <v>12</v>
      </c>
    </row>
    <row r="43" spans="2:6" ht="28.2" thickBot="1" x14ac:dyDescent="0.3">
      <c r="B43" s="71">
        <v>39</v>
      </c>
      <c r="C43" s="45">
        <v>15</v>
      </c>
      <c r="D43" s="47" t="s">
        <v>677</v>
      </c>
      <c r="E43" s="47" t="s">
        <v>678</v>
      </c>
      <c r="F43" s="48">
        <v>67</v>
      </c>
    </row>
    <row r="44" spans="2:6" x14ac:dyDescent="0.25">
      <c r="B44" s="71">
        <v>40</v>
      </c>
      <c r="C44" s="49">
        <v>17</v>
      </c>
      <c r="D44" s="50" t="s">
        <v>679</v>
      </c>
      <c r="E44" s="50" t="s">
        <v>680</v>
      </c>
      <c r="F44" s="51">
        <v>32</v>
      </c>
    </row>
    <row r="45" spans="2:6" ht="27.6" x14ac:dyDescent="0.25">
      <c r="B45" s="71">
        <v>41</v>
      </c>
      <c r="C45" s="65">
        <v>17</v>
      </c>
      <c r="D45" s="59" t="s">
        <v>681</v>
      </c>
      <c r="E45" s="59" t="s">
        <v>682</v>
      </c>
      <c r="F45" s="66">
        <v>24</v>
      </c>
    </row>
    <row r="46" spans="2:6" x14ac:dyDescent="0.25">
      <c r="B46" s="71">
        <v>42</v>
      </c>
      <c r="C46" s="65">
        <v>17</v>
      </c>
      <c r="D46" s="59" t="s">
        <v>683</v>
      </c>
      <c r="E46" s="59" t="s">
        <v>684</v>
      </c>
      <c r="F46" s="66">
        <v>79</v>
      </c>
    </row>
    <row r="47" spans="2:6" x14ac:dyDescent="0.25">
      <c r="B47" s="71">
        <v>43</v>
      </c>
      <c r="C47" s="65">
        <v>17</v>
      </c>
      <c r="D47" s="59" t="s">
        <v>685</v>
      </c>
      <c r="E47" s="59" t="s">
        <v>686</v>
      </c>
      <c r="F47" s="66">
        <v>54</v>
      </c>
    </row>
    <row r="48" spans="2:6" x14ac:dyDescent="0.25">
      <c r="B48" s="71">
        <v>44</v>
      </c>
      <c r="C48" s="65">
        <v>17</v>
      </c>
      <c r="D48" s="59" t="s">
        <v>687</v>
      </c>
      <c r="E48" s="59" t="s">
        <v>688</v>
      </c>
      <c r="F48" s="66">
        <v>34</v>
      </c>
    </row>
    <row r="49" spans="2:6" ht="27.6" x14ac:dyDescent="0.25">
      <c r="B49" s="71">
        <v>45</v>
      </c>
      <c r="C49" s="65">
        <v>17</v>
      </c>
      <c r="D49" s="59" t="s">
        <v>689</v>
      </c>
      <c r="E49" s="59" t="s">
        <v>690</v>
      </c>
      <c r="F49" s="66">
        <v>27</v>
      </c>
    </row>
    <row r="50" spans="2:6" ht="14.4" thickBot="1" x14ac:dyDescent="0.3">
      <c r="B50" s="71">
        <v>46</v>
      </c>
      <c r="C50" s="52">
        <v>17</v>
      </c>
      <c r="D50" s="53" t="s">
        <v>691</v>
      </c>
      <c r="E50" s="53" t="s">
        <v>692</v>
      </c>
      <c r="F50" s="54">
        <v>38</v>
      </c>
    </row>
    <row r="51" spans="2:6" ht="27.6" x14ac:dyDescent="0.25">
      <c r="B51" s="71">
        <v>47</v>
      </c>
      <c r="C51" s="49">
        <v>18</v>
      </c>
      <c r="D51" s="50" t="s">
        <v>639</v>
      </c>
      <c r="E51" s="50" t="s">
        <v>693</v>
      </c>
      <c r="F51" s="51">
        <v>127</v>
      </c>
    </row>
    <row r="52" spans="2:6" ht="27.6" x14ac:dyDescent="0.25">
      <c r="B52" s="71">
        <v>48</v>
      </c>
      <c r="C52" s="65">
        <v>18</v>
      </c>
      <c r="D52" s="59" t="s">
        <v>694</v>
      </c>
      <c r="E52" s="59" t="s">
        <v>695</v>
      </c>
      <c r="F52" s="66">
        <v>230</v>
      </c>
    </row>
    <row r="53" spans="2:6" ht="14.4" thickBot="1" x14ac:dyDescent="0.3">
      <c r="B53" s="71">
        <v>49</v>
      </c>
      <c r="C53" s="52">
        <v>18</v>
      </c>
      <c r="D53" s="53" t="s">
        <v>696</v>
      </c>
      <c r="E53" s="53" t="s">
        <v>697</v>
      </c>
      <c r="F53" s="54">
        <v>191</v>
      </c>
    </row>
    <row r="54" spans="2:6" ht="28.2" thickBot="1" x14ac:dyDescent="0.3">
      <c r="B54" s="71">
        <v>50</v>
      </c>
      <c r="C54" s="45">
        <v>19</v>
      </c>
      <c r="D54" s="47" t="s">
        <v>698</v>
      </c>
      <c r="E54" s="47" t="s">
        <v>699</v>
      </c>
      <c r="F54" s="48">
        <v>284</v>
      </c>
    </row>
    <row r="55" spans="2:6" x14ac:dyDescent="0.25">
      <c r="B55" s="71">
        <v>51</v>
      </c>
      <c r="C55" s="49">
        <v>20</v>
      </c>
      <c r="D55" s="50" t="s">
        <v>700</v>
      </c>
      <c r="E55" s="50" t="s">
        <v>701</v>
      </c>
      <c r="F55" s="51">
        <v>318</v>
      </c>
    </row>
    <row r="56" spans="2:6" x14ac:dyDescent="0.25">
      <c r="B56" s="71">
        <v>52</v>
      </c>
      <c r="C56" s="65">
        <v>20</v>
      </c>
      <c r="D56" s="59" t="s">
        <v>702</v>
      </c>
      <c r="E56" s="59" t="s">
        <v>703</v>
      </c>
      <c r="F56" s="66">
        <v>240</v>
      </c>
    </row>
    <row r="57" spans="2:6" ht="27.6" x14ac:dyDescent="0.25">
      <c r="B57" s="71">
        <v>53</v>
      </c>
      <c r="C57" s="65">
        <v>20</v>
      </c>
      <c r="D57" s="59" t="s">
        <v>704</v>
      </c>
      <c r="E57" s="59" t="s">
        <v>705</v>
      </c>
      <c r="F57" s="66">
        <v>595</v>
      </c>
    </row>
    <row r="58" spans="2:6" x14ac:dyDescent="0.25">
      <c r="B58" s="71">
        <v>54</v>
      </c>
      <c r="C58" s="65">
        <v>20</v>
      </c>
      <c r="D58" s="59" t="s">
        <v>706</v>
      </c>
      <c r="E58" s="59" t="s">
        <v>707</v>
      </c>
      <c r="F58" s="66">
        <v>1280</v>
      </c>
    </row>
    <row r="59" spans="2:6" ht="14.4" thickBot="1" x14ac:dyDescent="0.3">
      <c r="B59" s="71">
        <v>55</v>
      </c>
      <c r="C59" s="52">
        <v>20</v>
      </c>
      <c r="D59" s="53" t="s">
        <v>708</v>
      </c>
      <c r="E59" s="53" t="s">
        <v>709</v>
      </c>
      <c r="F59" s="54">
        <v>984</v>
      </c>
    </row>
    <row r="60" spans="2:6" x14ac:dyDescent="0.25">
      <c r="B60" s="71">
        <v>56</v>
      </c>
      <c r="C60" s="49">
        <v>21</v>
      </c>
      <c r="D60" s="50" t="s">
        <v>710</v>
      </c>
      <c r="E60" s="50" t="s">
        <v>711</v>
      </c>
      <c r="F60" s="51">
        <v>26</v>
      </c>
    </row>
    <row r="61" spans="2:6" x14ac:dyDescent="0.25">
      <c r="B61" s="71">
        <v>57</v>
      </c>
      <c r="C61" s="65">
        <v>21</v>
      </c>
      <c r="D61" s="59" t="s">
        <v>712</v>
      </c>
      <c r="E61" s="59" t="s">
        <v>713</v>
      </c>
      <c r="F61" s="66">
        <v>500</v>
      </c>
    </row>
    <row r="62" spans="2:6" x14ac:dyDescent="0.25">
      <c r="B62" s="71">
        <v>58</v>
      </c>
      <c r="C62" s="65">
        <v>21</v>
      </c>
      <c r="D62" s="59" t="s">
        <v>714</v>
      </c>
      <c r="E62" s="59" t="s">
        <v>715</v>
      </c>
      <c r="F62" s="66">
        <v>60</v>
      </c>
    </row>
    <row r="63" spans="2:6" x14ac:dyDescent="0.25">
      <c r="B63" s="71">
        <v>59</v>
      </c>
      <c r="C63" s="65">
        <v>21</v>
      </c>
      <c r="D63" s="59" t="s">
        <v>716</v>
      </c>
      <c r="E63" s="59" t="s">
        <v>717</v>
      </c>
      <c r="F63" s="66">
        <v>48</v>
      </c>
    </row>
    <row r="64" spans="2:6" ht="41.4" x14ac:dyDescent="0.25">
      <c r="B64" s="71">
        <v>60</v>
      </c>
      <c r="C64" s="65">
        <v>21</v>
      </c>
      <c r="D64" s="59" t="s">
        <v>718</v>
      </c>
      <c r="E64" s="59" t="s">
        <v>719</v>
      </c>
      <c r="F64" s="66">
        <v>80</v>
      </c>
    </row>
    <row r="65" spans="1:6" ht="14.4" thickBot="1" x14ac:dyDescent="0.3">
      <c r="B65" s="71">
        <v>61</v>
      </c>
      <c r="C65" s="52">
        <v>21</v>
      </c>
      <c r="D65" s="53" t="s">
        <v>720</v>
      </c>
      <c r="E65" s="53" t="s">
        <v>721</v>
      </c>
      <c r="F65" s="54">
        <v>28</v>
      </c>
    </row>
    <row r="66" spans="1:6" ht="41.4" x14ac:dyDescent="0.25">
      <c r="B66" s="71">
        <v>62</v>
      </c>
      <c r="C66" s="49">
        <v>22</v>
      </c>
      <c r="D66" s="50" t="s">
        <v>722</v>
      </c>
      <c r="E66" s="50" t="s">
        <v>723</v>
      </c>
      <c r="F66" s="51">
        <v>144</v>
      </c>
    </row>
    <row r="67" spans="1:6" ht="28.2" thickBot="1" x14ac:dyDescent="0.3">
      <c r="B67" s="71">
        <v>63</v>
      </c>
      <c r="C67" s="52">
        <v>22</v>
      </c>
      <c r="D67" s="53" t="s">
        <v>724</v>
      </c>
      <c r="E67" s="53" t="s">
        <v>725</v>
      </c>
      <c r="F67" s="54">
        <v>193</v>
      </c>
    </row>
    <row r="68" spans="1:6" ht="14.4" thickBot="1" x14ac:dyDescent="0.3">
      <c r="B68" s="71">
        <v>64</v>
      </c>
      <c r="C68" s="45">
        <v>23</v>
      </c>
      <c r="D68" s="47" t="s">
        <v>726</v>
      </c>
      <c r="E68" s="47" t="s">
        <v>727</v>
      </c>
      <c r="F68" s="48">
        <v>44</v>
      </c>
    </row>
    <row r="69" spans="1:6" x14ac:dyDescent="0.25">
      <c r="B69" s="71">
        <v>65</v>
      </c>
      <c r="C69" s="49">
        <v>24</v>
      </c>
      <c r="D69" s="50" t="s">
        <v>728</v>
      </c>
      <c r="E69" s="50" t="s">
        <v>729</v>
      </c>
      <c r="F69" s="51">
        <v>104</v>
      </c>
    </row>
    <row r="70" spans="1:6" ht="27.6" x14ac:dyDescent="0.25">
      <c r="B70" s="71">
        <v>66</v>
      </c>
      <c r="C70" s="65">
        <v>24</v>
      </c>
      <c r="D70" s="59" t="s">
        <v>730</v>
      </c>
      <c r="E70" s="59" t="s">
        <v>613</v>
      </c>
      <c r="F70" s="66">
        <v>85</v>
      </c>
    </row>
    <row r="71" spans="1:6" x14ac:dyDescent="0.25">
      <c r="B71" s="71">
        <v>67</v>
      </c>
      <c r="C71" s="65">
        <v>24</v>
      </c>
      <c r="D71" s="59" t="s">
        <v>731</v>
      </c>
      <c r="E71" s="59" t="s">
        <v>732</v>
      </c>
      <c r="F71" s="66">
        <v>79</v>
      </c>
    </row>
    <row r="72" spans="1:6" ht="14.4" thickBot="1" x14ac:dyDescent="0.3">
      <c r="B72" s="71">
        <v>68</v>
      </c>
      <c r="C72" s="52">
        <v>24</v>
      </c>
      <c r="D72" s="53" t="s">
        <v>733</v>
      </c>
      <c r="E72" s="53" t="s">
        <v>734</v>
      </c>
      <c r="F72" s="54">
        <v>55</v>
      </c>
    </row>
    <row r="73" spans="1:6" x14ac:dyDescent="0.25">
      <c r="B73" s="71">
        <v>69</v>
      </c>
      <c r="C73" s="49">
        <v>25</v>
      </c>
      <c r="D73" s="50" t="s">
        <v>735</v>
      </c>
      <c r="E73" s="50" t="s">
        <v>736</v>
      </c>
      <c r="F73" s="51">
        <v>272</v>
      </c>
    </row>
    <row r="74" spans="1:6" x14ac:dyDescent="0.25">
      <c r="B74" s="71">
        <v>70</v>
      </c>
      <c r="C74" s="65">
        <v>25</v>
      </c>
      <c r="D74" s="59" t="s">
        <v>737</v>
      </c>
      <c r="E74" s="59" t="s">
        <v>738</v>
      </c>
      <c r="F74" s="66">
        <v>63</v>
      </c>
    </row>
    <row r="75" spans="1:6" ht="42" thickBot="1" x14ac:dyDescent="0.3">
      <c r="B75" s="71">
        <v>71</v>
      </c>
      <c r="C75" s="52">
        <v>25</v>
      </c>
      <c r="D75" s="53" t="s">
        <v>739</v>
      </c>
      <c r="E75" s="53" t="s">
        <v>740</v>
      </c>
      <c r="F75" s="54">
        <v>40</v>
      </c>
    </row>
    <row r="76" spans="1:6" ht="28.2" thickBot="1" x14ac:dyDescent="0.3">
      <c r="B76" s="71">
        <v>72</v>
      </c>
      <c r="C76" s="45">
        <v>27</v>
      </c>
      <c r="D76" s="47" t="s">
        <v>741</v>
      </c>
      <c r="E76" s="47" t="s">
        <v>742</v>
      </c>
      <c r="F76" s="48">
        <v>35</v>
      </c>
    </row>
    <row r="77" spans="1:6" ht="18" thickBot="1" x14ac:dyDescent="0.3">
      <c r="A77" s="42" t="s">
        <v>350</v>
      </c>
      <c r="B77" s="42">
        <v>73</v>
      </c>
      <c r="C77" s="45">
        <v>30</v>
      </c>
      <c r="D77" s="47" t="s">
        <v>743</v>
      </c>
      <c r="E77" s="47" t="s">
        <v>744</v>
      </c>
      <c r="F77" s="48">
        <v>600</v>
      </c>
    </row>
    <row r="78" spans="1:6" ht="17.399999999999999" x14ac:dyDescent="0.25">
      <c r="B78" s="46"/>
      <c r="C78" s="98" t="s">
        <v>1</v>
      </c>
      <c r="D78" s="98"/>
      <c r="E78" s="98"/>
      <c r="F78" s="72">
        <f>SUM(F5:F77)</f>
        <v>14552</v>
      </c>
    </row>
  </sheetData>
  <mergeCells count="2">
    <mergeCell ref="B2:F3"/>
    <mergeCell ref="C78:E78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18"/>
  <sheetViews>
    <sheetView topLeftCell="A406" workbookViewId="0">
      <selection activeCell="F425" sqref="F425"/>
    </sheetView>
  </sheetViews>
  <sheetFormatPr defaultRowHeight="13.8" x14ac:dyDescent="0.25"/>
  <cols>
    <col min="1" max="2" width="8.88671875" style="1"/>
    <col min="3" max="3" width="31.77734375" style="1" customWidth="1"/>
    <col min="4" max="4" width="37.77734375" style="1" customWidth="1"/>
    <col min="5" max="5" width="36.109375" style="1" bestFit="1" customWidth="1"/>
    <col min="6" max="6" width="32.44140625" style="1" customWidth="1"/>
    <col min="7" max="16384" width="8.88671875" style="1"/>
  </cols>
  <sheetData>
    <row r="1" spans="2:6" ht="14.4" thickBot="1" x14ac:dyDescent="0.3"/>
    <row r="2" spans="2:6" ht="14.4" customHeight="1" x14ac:dyDescent="0.25">
      <c r="B2" s="80" t="s">
        <v>338</v>
      </c>
      <c r="C2" s="81"/>
      <c r="D2" s="81"/>
      <c r="E2" s="81"/>
      <c r="F2" s="82"/>
    </row>
    <row r="3" spans="2:6" ht="14.4" thickBot="1" x14ac:dyDescent="0.3">
      <c r="B3" s="83"/>
      <c r="C3" s="84"/>
      <c r="D3" s="84"/>
      <c r="E3" s="84"/>
      <c r="F3" s="85"/>
    </row>
    <row r="4" spans="2:6" ht="14.4" thickBot="1" x14ac:dyDescent="0.3">
      <c r="B4" s="31" t="s">
        <v>337</v>
      </c>
      <c r="C4" s="32" t="s">
        <v>2</v>
      </c>
      <c r="D4" s="77" t="s">
        <v>340</v>
      </c>
      <c r="E4" s="32" t="s">
        <v>0</v>
      </c>
      <c r="F4" s="33" t="s">
        <v>3</v>
      </c>
    </row>
    <row r="5" spans="2:6" x14ac:dyDescent="0.25">
      <c r="B5" s="3">
        <v>1</v>
      </c>
      <c r="C5" s="3">
        <v>1</v>
      </c>
      <c r="D5" s="4" t="s">
        <v>756</v>
      </c>
      <c r="E5" s="4" t="s">
        <v>4</v>
      </c>
      <c r="F5" s="18">
        <v>94</v>
      </c>
    </row>
    <row r="6" spans="2:6" x14ac:dyDescent="0.25">
      <c r="B6" s="5">
        <v>2</v>
      </c>
      <c r="C6" s="5">
        <v>1</v>
      </c>
      <c r="D6" s="2" t="s">
        <v>757</v>
      </c>
      <c r="E6" s="2" t="s">
        <v>5</v>
      </c>
      <c r="F6" s="19">
        <v>660</v>
      </c>
    </row>
    <row r="7" spans="2:6" x14ac:dyDescent="0.25">
      <c r="B7" s="5">
        <v>3</v>
      </c>
      <c r="C7" s="5">
        <v>1</v>
      </c>
      <c r="D7" s="2" t="s">
        <v>758</v>
      </c>
      <c r="E7" s="2" t="s">
        <v>6</v>
      </c>
      <c r="F7" s="19">
        <v>67</v>
      </c>
    </row>
    <row r="8" spans="2:6" x14ac:dyDescent="0.25">
      <c r="B8" s="5">
        <v>4</v>
      </c>
      <c r="C8" s="5">
        <v>1</v>
      </c>
      <c r="D8" s="2" t="s">
        <v>759</v>
      </c>
      <c r="E8" s="2" t="s">
        <v>7</v>
      </c>
      <c r="F8" s="19">
        <v>195</v>
      </c>
    </row>
    <row r="9" spans="2:6" x14ac:dyDescent="0.25">
      <c r="B9" s="5">
        <v>5</v>
      </c>
      <c r="C9" s="5">
        <v>1</v>
      </c>
      <c r="D9" s="2" t="s">
        <v>760</v>
      </c>
      <c r="E9" s="2" t="s">
        <v>8</v>
      </c>
      <c r="F9" s="19">
        <v>79</v>
      </c>
    </row>
    <row r="10" spans="2:6" x14ac:dyDescent="0.25">
      <c r="B10" s="5">
        <v>6</v>
      </c>
      <c r="C10" s="5">
        <v>1</v>
      </c>
      <c r="D10" s="2" t="s">
        <v>761</v>
      </c>
      <c r="E10" s="2" t="s">
        <v>9</v>
      </c>
      <c r="F10" s="19">
        <v>150</v>
      </c>
    </row>
    <row r="11" spans="2:6" x14ac:dyDescent="0.25">
      <c r="B11" s="5">
        <v>7</v>
      </c>
      <c r="C11" s="5">
        <v>1</v>
      </c>
      <c r="D11" s="2" t="s">
        <v>762</v>
      </c>
      <c r="E11" s="2" t="s">
        <v>10</v>
      </c>
      <c r="F11" s="19">
        <v>43</v>
      </c>
    </row>
    <row r="12" spans="2:6" x14ac:dyDescent="0.25">
      <c r="B12" s="5">
        <v>8</v>
      </c>
      <c r="C12" s="5">
        <v>1</v>
      </c>
      <c r="D12" s="2" t="s">
        <v>763</v>
      </c>
      <c r="E12" s="2" t="s">
        <v>11</v>
      </c>
      <c r="F12" s="19">
        <v>130</v>
      </c>
    </row>
    <row r="13" spans="2:6" x14ac:dyDescent="0.25">
      <c r="B13" s="5">
        <v>9</v>
      </c>
      <c r="C13" s="5">
        <v>1</v>
      </c>
      <c r="D13" s="2" t="s">
        <v>764</v>
      </c>
      <c r="E13" s="2" t="s">
        <v>12</v>
      </c>
      <c r="F13" s="19">
        <v>152</v>
      </c>
    </row>
    <row r="14" spans="2:6" x14ac:dyDescent="0.25">
      <c r="B14" s="5">
        <v>10</v>
      </c>
      <c r="C14" s="5">
        <v>1</v>
      </c>
      <c r="D14" s="2" t="s">
        <v>765</v>
      </c>
      <c r="E14" s="2" t="s">
        <v>13</v>
      </c>
      <c r="F14" s="19">
        <v>50</v>
      </c>
    </row>
    <row r="15" spans="2:6" x14ac:dyDescent="0.25">
      <c r="B15" s="5">
        <v>11</v>
      </c>
      <c r="C15" s="5">
        <v>1</v>
      </c>
      <c r="D15" s="2" t="s">
        <v>766</v>
      </c>
      <c r="E15" s="2" t="s">
        <v>14</v>
      </c>
      <c r="F15" s="19">
        <v>233</v>
      </c>
    </row>
    <row r="16" spans="2:6" x14ac:dyDescent="0.25">
      <c r="B16" s="5">
        <v>12</v>
      </c>
      <c r="C16" s="5">
        <v>1</v>
      </c>
      <c r="D16" s="2" t="s">
        <v>767</v>
      </c>
      <c r="E16" s="2" t="s">
        <v>15</v>
      </c>
      <c r="F16" s="19">
        <v>40</v>
      </c>
    </row>
    <row r="17" spans="2:6" x14ac:dyDescent="0.25">
      <c r="B17" s="5">
        <v>13</v>
      </c>
      <c r="C17" s="5">
        <v>1</v>
      </c>
      <c r="D17" s="2" t="s">
        <v>768</v>
      </c>
      <c r="E17" s="2" t="s">
        <v>16</v>
      </c>
      <c r="F17" s="19">
        <v>330</v>
      </c>
    </row>
    <row r="18" spans="2:6" x14ac:dyDescent="0.25">
      <c r="B18" s="5">
        <v>14</v>
      </c>
      <c r="C18" s="5">
        <v>1</v>
      </c>
      <c r="D18" s="2" t="s">
        <v>769</v>
      </c>
      <c r="E18" s="2" t="s">
        <v>17</v>
      </c>
      <c r="F18" s="19">
        <v>43</v>
      </c>
    </row>
    <row r="19" spans="2:6" x14ac:dyDescent="0.25">
      <c r="B19" s="5">
        <v>15</v>
      </c>
      <c r="C19" s="5">
        <v>1</v>
      </c>
      <c r="D19" s="2" t="s">
        <v>770</v>
      </c>
      <c r="E19" s="2" t="s">
        <v>18</v>
      </c>
      <c r="F19" s="19">
        <v>322</v>
      </c>
    </row>
    <row r="20" spans="2:6" x14ac:dyDescent="0.25">
      <c r="B20" s="5">
        <v>16</v>
      </c>
      <c r="C20" s="5">
        <v>1</v>
      </c>
      <c r="D20" s="2" t="s">
        <v>771</v>
      </c>
      <c r="E20" s="2" t="s">
        <v>19</v>
      </c>
      <c r="F20" s="19">
        <v>1052</v>
      </c>
    </row>
    <row r="21" spans="2:6" x14ac:dyDescent="0.25">
      <c r="B21" s="5">
        <v>17</v>
      </c>
      <c r="C21" s="5">
        <v>1</v>
      </c>
      <c r="D21" s="2" t="s">
        <v>772</v>
      </c>
      <c r="E21" s="2" t="s">
        <v>20</v>
      </c>
      <c r="F21" s="19">
        <v>240</v>
      </c>
    </row>
    <row r="22" spans="2:6" x14ac:dyDescent="0.25">
      <c r="B22" s="5">
        <v>18</v>
      </c>
      <c r="C22" s="5">
        <v>1</v>
      </c>
      <c r="D22" s="2" t="s">
        <v>773</v>
      </c>
      <c r="E22" s="2" t="s">
        <v>21</v>
      </c>
      <c r="F22" s="19">
        <v>22</v>
      </c>
    </row>
    <row r="23" spans="2:6" x14ac:dyDescent="0.25">
      <c r="B23" s="5">
        <v>19</v>
      </c>
      <c r="C23" s="5">
        <v>1</v>
      </c>
      <c r="D23" s="2" t="s">
        <v>774</v>
      </c>
      <c r="E23" s="2" t="s">
        <v>22</v>
      </c>
      <c r="F23" s="19">
        <v>128</v>
      </c>
    </row>
    <row r="24" spans="2:6" x14ac:dyDescent="0.25">
      <c r="B24" s="5">
        <v>20</v>
      </c>
      <c r="C24" s="5">
        <v>1</v>
      </c>
      <c r="D24" s="2" t="s">
        <v>775</v>
      </c>
      <c r="E24" s="2" t="s">
        <v>23</v>
      </c>
      <c r="F24" s="19">
        <v>60</v>
      </c>
    </row>
    <row r="25" spans="2:6" x14ac:dyDescent="0.25">
      <c r="B25" s="5">
        <v>21</v>
      </c>
      <c r="C25" s="5">
        <v>1</v>
      </c>
      <c r="D25" s="2" t="s">
        <v>776</v>
      </c>
      <c r="E25" s="2" t="s">
        <v>24</v>
      </c>
      <c r="F25" s="19">
        <v>25</v>
      </c>
    </row>
    <row r="26" spans="2:6" x14ac:dyDescent="0.25">
      <c r="B26" s="5">
        <v>22</v>
      </c>
      <c r="C26" s="5">
        <v>1</v>
      </c>
      <c r="D26" s="2" t="s">
        <v>777</v>
      </c>
      <c r="E26" s="2" t="s">
        <v>25</v>
      </c>
      <c r="F26" s="19">
        <v>130</v>
      </c>
    </row>
    <row r="27" spans="2:6" x14ac:dyDescent="0.25">
      <c r="B27" s="5">
        <v>23</v>
      </c>
      <c r="C27" s="5">
        <v>1</v>
      </c>
      <c r="D27" s="2" t="s">
        <v>778</v>
      </c>
      <c r="E27" s="2" t="s">
        <v>20</v>
      </c>
      <c r="F27" s="19">
        <v>40</v>
      </c>
    </row>
    <row r="28" spans="2:6" ht="14.4" thickBot="1" x14ac:dyDescent="0.3">
      <c r="B28" s="9">
        <v>24</v>
      </c>
      <c r="C28" s="9">
        <v>1</v>
      </c>
      <c r="D28" s="8" t="s">
        <v>779</v>
      </c>
      <c r="E28" s="8" t="s">
        <v>26</v>
      </c>
      <c r="F28" s="20">
        <v>91</v>
      </c>
    </row>
    <row r="29" spans="2:6" x14ac:dyDescent="0.25">
      <c r="B29" s="10">
        <v>25</v>
      </c>
      <c r="C29" s="10">
        <v>3</v>
      </c>
      <c r="D29" s="4" t="s">
        <v>780</v>
      </c>
      <c r="E29" s="4" t="s">
        <v>27</v>
      </c>
      <c r="F29" s="18">
        <v>44</v>
      </c>
    </row>
    <row r="30" spans="2:6" x14ac:dyDescent="0.25">
      <c r="B30" s="11">
        <v>26</v>
      </c>
      <c r="C30" s="11">
        <v>3</v>
      </c>
      <c r="D30" s="2" t="s">
        <v>781</v>
      </c>
      <c r="E30" s="2" t="s">
        <v>28</v>
      </c>
      <c r="F30" s="19">
        <v>113</v>
      </c>
    </row>
    <row r="31" spans="2:6" x14ac:dyDescent="0.25">
      <c r="B31" s="11">
        <v>27</v>
      </c>
      <c r="C31" s="11">
        <v>3</v>
      </c>
      <c r="D31" s="2" t="s">
        <v>782</v>
      </c>
      <c r="E31" s="2" t="s">
        <v>29</v>
      </c>
      <c r="F31" s="19">
        <v>20</v>
      </c>
    </row>
    <row r="32" spans="2:6" x14ac:dyDescent="0.25">
      <c r="B32" s="11">
        <v>28</v>
      </c>
      <c r="C32" s="11">
        <v>3</v>
      </c>
      <c r="D32" s="2" t="s">
        <v>783</v>
      </c>
      <c r="E32" s="2" t="s">
        <v>30</v>
      </c>
      <c r="F32" s="19">
        <v>18</v>
      </c>
    </row>
    <row r="33" spans="2:6" x14ac:dyDescent="0.25">
      <c r="B33" s="11">
        <v>29</v>
      </c>
      <c r="C33" s="11">
        <v>3</v>
      </c>
      <c r="D33" s="2" t="s">
        <v>784</v>
      </c>
      <c r="E33" s="2" t="s">
        <v>31</v>
      </c>
      <c r="F33" s="19">
        <v>65</v>
      </c>
    </row>
    <row r="34" spans="2:6" x14ac:dyDescent="0.25">
      <c r="B34" s="11">
        <v>30</v>
      </c>
      <c r="C34" s="11">
        <v>3</v>
      </c>
      <c r="D34" s="2" t="s">
        <v>785</v>
      </c>
      <c r="E34" s="2" t="s">
        <v>32</v>
      </c>
      <c r="F34" s="19">
        <v>21</v>
      </c>
    </row>
    <row r="35" spans="2:6" x14ac:dyDescent="0.25">
      <c r="B35" s="11">
        <v>31</v>
      </c>
      <c r="C35" s="11">
        <v>3</v>
      </c>
      <c r="D35" s="2" t="s">
        <v>786</v>
      </c>
      <c r="E35" s="2" t="s">
        <v>33</v>
      </c>
      <c r="F35" s="19">
        <v>127</v>
      </c>
    </row>
    <row r="36" spans="2:6" x14ac:dyDescent="0.25">
      <c r="B36" s="11">
        <v>32</v>
      </c>
      <c r="C36" s="11">
        <v>3</v>
      </c>
      <c r="D36" s="2" t="s">
        <v>787</v>
      </c>
      <c r="E36" s="2" t="s">
        <v>34</v>
      </c>
      <c r="F36" s="19">
        <v>20</v>
      </c>
    </row>
    <row r="37" spans="2:6" x14ac:dyDescent="0.25">
      <c r="B37" s="11">
        <v>33</v>
      </c>
      <c r="C37" s="11">
        <v>3</v>
      </c>
      <c r="D37" s="2" t="s">
        <v>788</v>
      </c>
      <c r="E37" s="2" t="s">
        <v>35</v>
      </c>
      <c r="F37" s="19">
        <v>257</v>
      </c>
    </row>
    <row r="38" spans="2:6" x14ac:dyDescent="0.25">
      <c r="B38" s="11">
        <v>34</v>
      </c>
      <c r="C38" s="11">
        <v>3</v>
      </c>
      <c r="D38" s="2" t="s">
        <v>789</v>
      </c>
      <c r="E38" s="2" t="s">
        <v>36</v>
      </c>
      <c r="F38" s="19">
        <v>1100</v>
      </c>
    </row>
    <row r="39" spans="2:6" x14ac:dyDescent="0.25">
      <c r="B39" s="11">
        <v>35</v>
      </c>
      <c r="C39" s="11">
        <v>3</v>
      </c>
      <c r="D39" s="2" t="s">
        <v>790</v>
      </c>
      <c r="E39" s="2" t="s">
        <v>37</v>
      </c>
      <c r="F39" s="19">
        <v>38</v>
      </c>
    </row>
    <row r="40" spans="2:6" x14ac:dyDescent="0.25">
      <c r="B40" s="11">
        <v>36</v>
      </c>
      <c r="C40" s="11">
        <v>3</v>
      </c>
      <c r="D40" s="2" t="s">
        <v>791</v>
      </c>
      <c r="E40" s="2" t="s">
        <v>38</v>
      </c>
      <c r="F40" s="19">
        <v>80</v>
      </c>
    </row>
    <row r="41" spans="2:6" x14ac:dyDescent="0.25">
      <c r="B41" s="11">
        <v>37</v>
      </c>
      <c r="C41" s="11">
        <v>3</v>
      </c>
      <c r="D41" s="2" t="s">
        <v>792</v>
      </c>
      <c r="E41" s="2" t="s">
        <v>39</v>
      </c>
      <c r="F41" s="19">
        <v>352</v>
      </c>
    </row>
    <row r="42" spans="2:6" x14ac:dyDescent="0.25">
      <c r="B42" s="11">
        <v>38</v>
      </c>
      <c r="C42" s="11">
        <v>3</v>
      </c>
      <c r="D42" s="2" t="s">
        <v>793</v>
      </c>
      <c r="E42" s="2" t="s">
        <v>40</v>
      </c>
      <c r="F42" s="19">
        <v>600</v>
      </c>
    </row>
    <row r="43" spans="2:6" x14ac:dyDescent="0.25">
      <c r="B43" s="11">
        <v>39</v>
      </c>
      <c r="C43" s="11">
        <v>3</v>
      </c>
      <c r="D43" s="2" t="s">
        <v>794</v>
      </c>
      <c r="E43" s="2" t="s">
        <v>41</v>
      </c>
      <c r="F43" s="19">
        <v>290</v>
      </c>
    </row>
    <row r="44" spans="2:6" x14ac:dyDescent="0.25">
      <c r="B44" s="11">
        <v>40</v>
      </c>
      <c r="C44" s="11">
        <v>3</v>
      </c>
      <c r="D44" s="2" t="s">
        <v>795</v>
      </c>
      <c r="E44" s="2" t="s">
        <v>42</v>
      </c>
      <c r="F44" s="19">
        <v>90</v>
      </c>
    </row>
    <row r="45" spans="2:6" x14ac:dyDescent="0.25">
      <c r="B45" s="11">
        <v>41</v>
      </c>
      <c r="C45" s="11">
        <v>3</v>
      </c>
      <c r="D45" s="2" t="s">
        <v>796</v>
      </c>
      <c r="E45" s="2" t="s">
        <v>43</v>
      </c>
      <c r="F45" s="19">
        <v>2754</v>
      </c>
    </row>
    <row r="46" spans="2:6" x14ac:dyDescent="0.25">
      <c r="B46" s="11">
        <v>42</v>
      </c>
      <c r="C46" s="11">
        <v>3</v>
      </c>
      <c r="D46" s="2" t="s">
        <v>797</v>
      </c>
      <c r="E46" s="2" t="s">
        <v>44</v>
      </c>
      <c r="F46" s="19">
        <v>145</v>
      </c>
    </row>
    <row r="47" spans="2:6" x14ac:dyDescent="0.25">
      <c r="B47" s="11">
        <v>43</v>
      </c>
      <c r="C47" s="11">
        <v>3</v>
      </c>
      <c r="D47" s="2" t="s">
        <v>798</v>
      </c>
      <c r="E47" s="2" t="s">
        <v>45</v>
      </c>
      <c r="F47" s="19">
        <v>112</v>
      </c>
    </row>
    <row r="48" spans="2:6" x14ac:dyDescent="0.25">
      <c r="B48" s="11">
        <v>44</v>
      </c>
      <c r="C48" s="11">
        <v>3</v>
      </c>
      <c r="D48" s="2" t="s">
        <v>799</v>
      </c>
      <c r="E48" s="2" t="s">
        <v>46</v>
      </c>
      <c r="F48" s="19">
        <v>150</v>
      </c>
    </row>
    <row r="49" spans="2:6" x14ac:dyDescent="0.25">
      <c r="B49" s="11">
        <v>45</v>
      </c>
      <c r="C49" s="11">
        <v>3</v>
      </c>
      <c r="D49" s="2" t="s">
        <v>800</v>
      </c>
      <c r="E49" s="2" t="s">
        <v>47</v>
      </c>
      <c r="F49" s="19">
        <v>213</v>
      </c>
    </row>
    <row r="50" spans="2:6" x14ac:dyDescent="0.25">
      <c r="B50" s="11">
        <v>46</v>
      </c>
      <c r="C50" s="11">
        <v>3</v>
      </c>
      <c r="D50" s="2" t="s">
        <v>801</v>
      </c>
      <c r="E50" s="2" t="s">
        <v>48</v>
      </c>
      <c r="F50" s="19">
        <v>158</v>
      </c>
    </row>
    <row r="51" spans="2:6" x14ac:dyDescent="0.25">
      <c r="B51" s="11">
        <v>47</v>
      </c>
      <c r="C51" s="11">
        <v>3</v>
      </c>
      <c r="D51" s="2" t="s">
        <v>802</v>
      </c>
      <c r="E51" s="2" t="s">
        <v>49</v>
      </c>
      <c r="F51" s="19">
        <v>428</v>
      </c>
    </row>
    <row r="52" spans="2:6" x14ac:dyDescent="0.25">
      <c r="B52" s="11">
        <v>48</v>
      </c>
      <c r="C52" s="11">
        <v>3</v>
      </c>
      <c r="D52" s="2" t="s">
        <v>803</v>
      </c>
      <c r="E52" s="2" t="s">
        <v>50</v>
      </c>
      <c r="F52" s="19">
        <v>50</v>
      </c>
    </row>
    <row r="53" spans="2:6" x14ac:dyDescent="0.25">
      <c r="B53" s="11">
        <v>49</v>
      </c>
      <c r="C53" s="11">
        <v>3</v>
      </c>
      <c r="D53" s="2" t="s">
        <v>804</v>
      </c>
      <c r="E53" s="2" t="s">
        <v>51</v>
      </c>
      <c r="F53" s="19">
        <v>393</v>
      </c>
    </row>
    <row r="54" spans="2:6" x14ac:dyDescent="0.25">
      <c r="B54" s="11">
        <v>50</v>
      </c>
      <c r="C54" s="11">
        <v>3</v>
      </c>
      <c r="D54" s="2" t="s">
        <v>805</v>
      </c>
      <c r="E54" s="2" t="s">
        <v>52</v>
      </c>
      <c r="F54" s="19">
        <v>30</v>
      </c>
    </row>
    <row r="55" spans="2:6" x14ac:dyDescent="0.25">
      <c r="B55" s="11">
        <v>51</v>
      </c>
      <c r="C55" s="11">
        <v>3</v>
      </c>
      <c r="D55" s="2" t="s">
        <v>806</v>
      </c>
      <c r="E55" s="2" t="s">
        <v>53</v>
      </c>
      <c r="F55" s="19">
        <v>26</v>
      </c>
    </row>
    <row r="56" spans="2:6" x14ac:dyDescent="0.25">
      <c r="B56" s="11">
        <v>52</v>
      </c>
      <c r="C56" s="11">
        <v>3</v>
      </c>
      <c r="D56" s="2" t="s">
        <v>807</v>
      </c>
      <c r="E56" s="2" t="s">
        <v>54</v>
      </c>
      <c r="F56" s="19">
        <v>91</v>
      </c>
    </row>
    <row r="57" spans="2:6" x14ac:dyDescent="0.25">
      <c r="B57" s="11">
        <v>53</v>
      </c>
      <c r="C57" s="11">
        <v>3</v>
      </c>
      <c r="D57" s="2" t="s">
        <v>808</v>
      </c>
      <c r="E57" s="2" t="s">
        <v>55</v>
      </c>
      <c r="F57" s="19">
        <v>194</v>
      </c>
    </row>
    <row r="58" spans="2:6" x14ac:dyDescent="0.25">
      <c r="B58" s="11">
        <v>54</v>
      </c>
      <c r="C58" s="11">
        <v>3</v>
      </c>
      <c r="D58" s="2" t="s">
        <v>809</v>
      </c>
      <c r="E58" s="2" t="s">
        <v>56</v>
      </c>
      <c r="F58" s="19">
        <v>461</v>
      </c>
    </row>
    <row r="59" spans="2:6" x14ac:dyDescent="0.25">
      <c r="B59" s="11">
        <v>55</v>
      </c>
      <c r="C59" s="11">
        <v>3</v>
      </c>
      <c r="D59" s="2" t="s">
        <v>810</v>
      </c>
      <c r="E59" s="2" t="s">
        <v>57</v>
      </c>
      <c r="F59" s="19">
        <v>144</v>
      </c>
    </row>
    <row r="60" spans="2:6" x14ac:dyDescent="0.25">
      <c r="B60" s="11">
        <v>56</v>
      </c>
      <c r="C60" s="11">
        <v>3</v>
      </c>
      <c r="D60" s="2" t="s">
        <v>811</v>
      </c>
      <c r="E60" s="2" t="s">
        <v>58</v>
      </c>
      <c r="F60" s="19">
        <v>110</v>
      </c>
    </row>
    <row r="61" spans="2:6" x14ac:dyDescent="0.25">
      <c r="B61" s="11">
        <v>57</v>
      </c>
      <c r="C61" s="11">
        <v>3</v>
      </c>
      <c r="D61" s="2" t="s">
        <v>812</v>
      </c>
      <c r="E61" s="2" t="s">
        <v>59</v>
      </c>
      <c r="F61" s="19">
        <v>74</v>
      </c>
    </row>
    <row r="62" spans="2:6" x14ac:dyDescent="0.25">
      <c r="B62" s="11">
        <v>58</v>
      </c>
      <c r="C62" s="11">
        <v>3</v>
      </c>
      <c r="D62" s="2" t="s">
        <v>813</v>
      </c>
      <c r="E62" s="2" t="s">
        <v>4</v>
      </c>
      <c r="F62" s="19">
        <v>98</v>
      </c>
    </row>
    <row r="63" spans="2:6" x14ac:dyDescent="0.25">
      <c r="B63" s="11">
        <v>59</v>
      </c>
      <c r="C63" s="11">
        <v>3</v>
      </c>
      <c r="D63" s="2" t="s">
        <v>814</v>
      </c>
      <c r="E63" s="2" t="s">
        <v>60</v>
      </c>
      <c r="F63" s="19">
        <v>12</v>
      </c>
    </row>
    <row r="64" spans="2:6" x14ac:dyDescent="0.25">
      <c r="B64" s="11">
        <v>60</v>
      </c>
      <c r="C64" s="11">
        <v>3</v>
      </c>
      <c r="D64" s="2" t="s">
        <v>815</v>
      </c>
      <c r="E64" s="2" t="s">
        <v>61</v>
      </c>
      <c r="F64" s="19">
        <v>80</v>
      </c>
    </row>
    <row r="65" spans="2:6" x14ac:dyDescent="0.25">
      <c r="B65" s="11">
        <v>61</v>
      </c>
      <c r="C65" s="11">
        <v>3</v>
      </c>
      <c r="D65" s="2" t="s">
        <v>816</v>
      </c>
      <c r="E65" s="2" t="s">
        <v>49</v>
      </c>
      <c r="F65" s="19">
        <v>590</v>
      </c>
    </row>
    <row r="66" spans="2:6" x14ac:dyDescent="0.25">
      <c r="B66" s="11">
        <v>62</v>
      </c>
      <c r="C66" s="11">
        <v>3</v>
      </c>
      <c r="D66" s="2" t="s">
        <v>817</v>
      </c>
      <c r="E66" s="2" t="s">
        <v>62</v>
      </c>
      <c r="F66" s="21">
        <v>49</v>
      </c>
    </row>
    <row r="67" spans="2:6" x14ac:dyDescent="0.25">
      <c r="B67" s="11">
        <v>63</v>
      </c>
      <c r="C67" s="11">
        <v>3</v>
      </c>
      <c r="D67" s="2" t="s">
        <v>818</v>
      </c>
      <c r="E67" s="2" t="s">
        <v>63</v>
      </c>
      <c r="F67" s="21">
        <v>69</v>
      </c>
    </row>
    <row r="68" spans="2:6" x14ac:dyDescent="0.25">
      <c r="B68" s="11">
        <v>64</v>
      </c>
      <c r="C68" s="11">
        <v>3</v>
      </c>
      <c r="D68" s="2" t="s">
        <v>819</v>
      </c>
      <c r="E68" s="2" t="s">
        <v>64</v>
      </c>
      <c r="F68" s="21">
        <v>45</v>
      </c>
    </row>
    <row r="69" spans="2:6" x14ac:dyDescent="0.25">
      <c r="B69" s="11">
        <v>65</v>
      </c>
      <c r="C69" s="11">
        <v>3</v>
      </c>
      <c r="D69" s="2" t="s">
        <v>820</v>
      </c>
      <c r="E69" s="2" t="s">
        <v>65</v>
      </c>
      <c r="F69" s="21">
        <v>822</v>
      </c>
    </row>
    <row r="70" spans="2:6" x14ac:dyDescent="0.25">
      <c r="B70" s="11">
        <v>66</v>
      </c>
      <c r="C70" s="11">
        <v>3</v>
      </c>
      <c r="D70" s="2" t="s">
        <v>821</v>
      </c>
      <c r="E70" s="2" t="s">
        <v>66</v>
      </c>
      <c r="F70" s="21">
        <v>62</v>
      </c>
    </row>
    <row r="71" spans="2:6" x14ac:dyDescent="0.25">
      <c r="B71" s="11">
        <v>67</v>
      </c>
      <c r="C71" s="11">
        <v>3</v>
      </c>
      <c r="D71" s="2" t="s">
        <v>822</v>
      </c>
      <c r="E71" s="2" t="s">
        <v>67</v>
      </c>
      <c r="F71" s="21">
        <v>12</v>
      </c>
    </row>
    <row r="72" spans="2:6" x14ac:dyDescent="0.25">
      <c r="B72" s="11">
        <v>68</v>
      </c>
      <c r="C72" s="11">
        <v>3</v>
      </c>
      <c r="D72" s="2" t="s">
        <v>823</v>
      </c>
      <c r="E72" s="2" t="s">
        <v>68</v>
      </c>
      <c r="F72" s="21">
        <v>15</v>
      </c>
    </row>
    <row r="73" spans="2:6" x14ac:dyDescent="0.25">
      <c r="B73" s="11">
        <v>69</v>
      </c>
      <c r="C73" s="11">
        <v>3</v>
      </c>
      <c r="D73" s="2" t="s">
        <v>824</v>
      </c>
      <c r="E73" s="2" t="s">
        <v>69</v>
      </c>
      <c r="F73" s="21">
        <v>62</v>
      </c>
    </row>
    <row r="74" spans="2:6" x14ac:dyDescent="0.25">
      <c r="B74" s="11">
        <v>70</v>
      </c>
      <c r="C74" s="11">
        <v>3</v>
      </c>
      <c r="D74" s="2" t="s">
        <v>824</v>
      </c>
      <c r="E74" s="2" t="s">
        <v>70</v>
      </c>
      <c r="F74" s="21">
        <v>52</v>
      </c>
    </row>
    <row r="75" spans="2:6" x14ac:dyDescent="0.25">
      <c r="B75" s="11">
        <v>71</v>
      </c>
      <c r="C75" s="11">
        <v>3</v>
      </c>
      <c r="D75" s="2" t="s">
        <v>825</v>
      </c>
      <c r="E75" s="2" t="s">
        <v>71</v>
      </c>
      <c r="F75" s="21">
        <v>3392</v>
      </c>
    </row>
    <row r="76" spans="2:6" x14ac:dyDescent="0.25">
      <c r="B76" s="11">
        <v>72</v>
      </c>
      <c r="C76" s="11">
        <v>3</v>
      </c>
      <c r="D76" s="2" t="s">
        <v>826</v>
      </c>
      <c r="E76" s="2" t="s">
        <v>72</v>
      </c>
      <c r="F76" s="21">
        <v>420</v>
      </c>
    </row>
    <row r="77" spans="2:6" x14ac:dyDescent="0.25">
      <c r="B77" s="11">
        <v>73</v>
      </c>
      <c r="C77" s="11">
        <v>3</v>
      </c>
      <c r="D77" s="2" t="s">
        <v>827</v>
      </c>
      <c r="E77" s="2" t="s">
        <v>73</v>
      </c>
      <c r="F77" s="21">
        <v>55</v>
      </c>
    </row>
    <row r="78" spans="2:6" x14ac:dyDescent="0.25">
      <c r="B78" s="11">
        <v>74</v>
      </c>
      <c r="C78" s="11">
        <v>3</v>
      </c>
      <c r="D78" s="2" t="s">
        <v>828</v>
      </c>
      <c r="E78" s="2" t="s">
        <v>74</v>
      </c>
      <c r="F78" s="21">
        <v>67</v>
      </c>
    </row>
    <row r="79" spans="2:6" x14ac:dyDescent="0.25">
      <c r="B79" s="11">
        <v>75</v>
      </c>
      <c r="C79" s="11">
        <v>3</v>
      </c>
      <c r="D79" s="2" t="s">
        <v>829</v>
      </c>
      <c r="E79" s="2" t="s">
        <v>75</v>
      </c>
      <c r="F79" s="21">
        <v>1668</v>
      </c>
    </row>
    <row r="80" spans="2:6" x14ac:dyDescent="0.25">
      <c r="B80" s="11">
        <v>76</v>
      </c>
      <c r="C80" s="11">
        <v>3</v>
      </c>
      <c r="D80" s="2" t="s">
        <v>830</v>
      </c>
      <c r="E80" s="2" t="s">
        <v>76</v>
      </c>
      <c r="F80" s="21">
        <v>50</v>
      </c>
    </row>
    <row r="81" spans="2:6" x14ac:dyDescent="0.25">
      <c r="B81" s="11">
        <v>77</v>
      </c>
      <c r="C81" s="11">
        <v>3</v>
      </c>
      <c r="D81" s="2" t="s">
        <v>831</v>
      </c>
      <c r="E81" s="2" t="s">
        <v>77</v>
      </c>
      <c r="F81" s="21">
        <v>598</v>
      </c>
    </row>
    <row r="82" spans="2:6" x14ac:dyDescent="0.25">
      <c r="B82" s="11">
        <v>78</v>
      </c>
      <c r="C82" s="11">
        <v>3</v>
      </c>
      <c r="D82" s="2" t="s">
        <v>832</v>
      </c>
      <c r="E82" s="2" t="s">
        <v>78</v>
      </c>
      <c r="F82" s="21">
        <v>20</v>
      </c>
    </row>
    <row r="83" spans="2:6" x14ac:dyDescent="0.25">
      <c r="B83" s="11">
        <v>79</v>
      </c>
      <c r="C83" s="11">
        <v>3</v>
      </c>
      <c r="D83" s="2" t="s">
        <v>833</v>
      </c>
      <c r="E83" s="2" t="s">
        <v>79</v>
      </c>
      <c r="F83" s="21">
        <v>1229</v>
      </c>
    </row>
    <row r="84" spans="2:6" x14ac:dyDescent="0.25">
      <c r="B84" s="11">
        <v>80</v>
      </c>
      <c r="C84" s="11">
        <v>3</v>
      </c>
      <c r="D84" s="2" t="s">
        <v>834</v>
      </c>
      <c r="E84" s="2" t="s">
        <v>80</v>
      </c>
      <c r="F84" s="21">
        <v>30</v>
      </c>
    </row>
    <row r="85" spans="2:6" x14ac:dyDescent="0.25">
      <c r="B85" s="11">
        <v>81</v>
      </c>
      <c r="C85" s="11">
        <v>3</v>
      </c>
      <c r="D85" s="2" t="s">
        <v>835</v>
      </c>
      <c r="E85" s="2" t="s">
        <v>81</v>
      </c>
      <c r="F85" s="21">
        <v>49</v>
      </c>
    </row>
    <row r="86" spans="2:6" x14ac:dyDescent="0.25">
      <c r="B86" s="11">
        <v>82</v>
      </c>
      <c r="C86" s="11">
        <v>3</v>
      </c>
      <c r="D86" s="2" t="s">
        <v>836</v>
      </c>
      <c r="E86" s="2" t="s">
        <v>82</v>
      </c>
      <c r="F86" s="21">
        <v>100</v>
      </c>
    </row>
    <row r="87" spans="2:6" x14ac:dyDescent="0.25">
      <c r="B87" s="11">
        <v>83</v>
      </c>
      <c r="C87" s="11">
        <v>3</v>
      </c>
      <c r="D87" s="2" t="s">
        <v>837</v>
      </c>
      <c r="E87" s="2" t="s">
        <v>83</v>
      </c>
      <c r="F87" s="21">
        <v>161</v>
      </c>
    </row>
    <row r="88" spans="2:6" x14ac:dyDescent="0.25">
      <c r="B88" s="11">
        <v>84</v>
      </c>
      <c r="C88" s="11">
        <v>3</v>
      </c>
      <c r="D88" s="2" t="s">
        <v>838</v>
      </c>
      <c r="E88" s="2" t="s">
        <v>84</v>
      </c>
      <c r="F88" s="21">
        <v>1474</v>
      </c>
    </row>
    <row r="89" spans="2:6" x14ac:dyDescent="0.25">
      <c r="B89" s="11">
        <v>85</v>
      </c>
      <c r="C89" s="11">
        <v>3</v>
      </c>
      <c r="D89" s="2" t="s">
        <v>839</v>
      </c>
      <c r="E89" s="2" t="s">
        <v>85</v>
      </c>
      <c r="F89" s="21">
        <v>300</v>
      </c>
    </row>
    <row r="90" spans="2:6" x14ac:dyDescent="0.25">
      <c r="B90" s="11">
        <v>86</v>
      </c>
      <c r="C90" s="11">
        <v>3</v>
      </c>
      <c r="D90" s="2" t="s">
        <v>840</v>
      </c>
      <c r="E90" s="2" t="s">
        <v>86</v>
      </c>
      <c r="F90" s="21">
        <v>16</v>
      </c>
    </row>
    <row r="91" spans="2:6" x14ac:dyDescent="0.25">
      <c r="B91" s="11">
        <v>87</v>
      </c>
      <c r="C91" s="11">
        <v>3</v>
      </c>
      <c r="D91" s="2" t="s">
        <v>841</v>
      </c>
      <c r="E91" s="2" t="s">
        <v>49</v>
      </c>
      <c r="F91" s="21">
        <v>193</v>
      </c>
    </row>
    <row r="92" spans="2:6" x14ac:dyDescent="0.25">
      <c r="B92" s="11">
        <v>88</v>
      </c>
      <c r="C92" s="11">
        <v>3</v>
      </c>
      <c r="D92" s="2" t="s">
        <v>841</v>
      </c>
      <c r="E92" s="2" t="s">
        <v>87</v>
      </c>
      <c r="F92" s="21">
        <v>336</v>
      </c>
    </row>
    <row r="93" spans="2:6" x14ac:dyDescent="0.25">
      <c r="B93" s="11">
        <v>89</v>
      </c>
      <c r="C93" s="11">
        <v>3</v>
      </c>
      <c r="D93" s="2" t="s">
        <v>842</v>
      </c>
      <c r="E93" s="2" t="s">
        <v>88</v>
      </c>
      <c r="F93" s="21">
        <v>100</v>
      </c>
    </row>
    <row r="94" spans="2:6" x14ac:dyDescent="0.25">
      <c r="B94" s="11">
        <v>90</v>
      </c>
      <c r="C94" s="11">
        <v>3</v>
      </c>
      <c r="D94" s="2" t="s">
        <v>843</v>
      </c>
      <c r="E94" s="2" t="s">
        <v>89</v>
      </c>
      <c r="F94" s="21">
        <v>143</v>
      </c>
    </row>
    <row r="95" spans="2:6" x14ac:dyDescent="0.25">
      <c r="B95" s="11">
        <v>91</v>
      </c>
      <c r="C95" s="11">
        <v>3</v>
      </c>
      <c r="D95" s="2" t="s">
        <v>844</v>
      </c>
      <c r="E95" s="2" t="s">
        <v>90</v>
      </c>
      <c r="F95" s="21">
        <v>59</v>
      </c>
    </row>
    <row r="96" spans="2:6" x14ac:dyDescent="0.25">
      <c r="B96" s="11">
        <v>92</v>
      </c>
      <c r="C96" s="11">
        <v>3</v>
      </c>
      <c r="D96" s="2" t="s">
        <v>845</v>
      </c>
      <c r="E96" s="2" t="s">
        <v>91</v>
      </c>
      <c r="F96" s="21">
        <v>53</v>
      </c>
    </row>
    <row r="97" spans="2:6" ht="14.4" thickBot="1" x14ac:dyDescent="0.3">
      <c r="B97" s="12">
        <v>93</v>
      </c>
      <c r="C97" s="12">
        <v>3</v>
      </c>
      <c r="D97" s="7" t="s">
        <v>846</v>
      </c>
      <c r="E97" s="7" t="s">
        <v>92</v>
      </c>
      <c r="F97" s="22">
        <v>8</v>
      </c>
    </row>
    <row r="98" spans="2:6" x14ac:dyDescent="0.25">
      <c r="B98" s="3">
        <v>94</v>
      </c>
      <c r="C98" s="3">
        <v>4</v>
      </c>
      <c r="D98" s="13" t="s">
        <v>847</v>
      </c>
      <c r="E98" s="13" t="s">
        <v>93</v>
      </c>
      <c r="F98" s="23">
        <v>191</v>
      </c>
    </row>
    <row r="99" spans="2:6" x14ac:dyDescent="0.25">
      <c r="B99" s="5">
        <v>95</v>
      </c>
      <c r="C99" s="5">
        <v>4</v>
      </c>
      <c r="D99" s="14" t="s">
        <v>848</v>
      </c>
      <c r="E99" s="14" t="s">
        <v>94</v>
      </c>
      <c r="F99" s="24">
        <v>48</v>
      </c>
    </row>
    <row r="100" spans="2:6" x14ac:dyDescent="0.25">
      <c r="B100" s="5">
        <v>96</v>
      </c>
      <c r="C100" s="5">
        <v>4</v>
      </c>
      <c r="D100" s="14" t="s">
        <v>849</v>
      </c>
      <c r="E100" s="14" t="s">
        <v>95</v>
      </c>
      <c r="F100" s="24">
        <v>80</v>
      </c>
    </row>
    <row r="101" spans="2:6" ht="14.4" thickBot="1" x14ac:dyDescent="0.3">
      <c r="B101" s="6">
        <v>97</v>
      </c>
      <c r="C101" s="6">
        <v>4</v>
      </c>
      <c r="D101" s="15" t="s">
        <v>850</v>
      </c>
      <c r="E101" s="15" t="s">
        <v>96</v>
      </c>
      <c r="F101" s="25">
        <v>200</v>
      </c>
    </row>
    <row r="102" spans="2:6" x14ac:dyDescent="0.25">
      <c r="B102" s="3">
        <v>98</v>
      </c>
      <c r="C102" s="3">
        <v>6</v>
      </c>
      <c r="D102" s="13" t="s">
        <v>851</v>
      </c>
      <c r="E102" s="13" t="s">
        <v>97</v>
      </c>
      <c r="F102" s="23">
        <v>188</v>
      </c>
    </row>
    <row r="103" spans="2:6" x14ac:dyDescent="0.25">
      <c r="B103" s="5">
        <v>99</v>
      </c>
      <c r="C103" s="5">
        <v>6</v>
      </c>
      <c r="D103" s="14" t="s">
        <v>852</v>
      </c>
      <c r="E103" s="14" t="s">
        <v>98</v>
      </c>
      <c r="F103" s="24">
        <f>15+100</f>
        <v>115</v>
      </c>
    </row>
    <row r="104" spans="2:6" x14ac:dyDescent="0.25">
      <c r="B104" s="5">
        <v>100</v>
      </c>
      <c r="C104" s="5">
        <v>6</v>
      </c>
      <c r="D104" s="14" t="s">
        <v>792</v>
      </c>
      <c r="E104" s="14" t="s">
        <v>39</v>
      </c>
      <c r="F104" s="24">
        <v>45</v>
      </c>
    </row>
    <row r="105" spans="2:6" x14ac:dyDescent="0.25">
      <c r="B105" s="5">
        <v>101</v>
      </c>
      <c r="C105" s="5">
        <v>6</v>
      </c>
      <c r="D105" s="14" t="s">
        <v>793</v>
      </c>
      <c r="E105" s="14" t="s">
        <v>99</v>
      </c>
      <c r="F105" s="24">
        <v>587</v>
      </c>
    </row>
    <row r="106" spans="2:6" x14ac:dyDescent="0.25">
      <c r="B106" s="5">
        <v>102</v>
      </c>
      <c r="C106" s="5">
        <v>6</v>
      </c>
      <c r="D106" s="14" t="s">
        <v>853</v>
      </c>
      <c r="E106" s="14" t="s">
        <v>100</v>
      </c>
      <c r="F106" s="24">
        <v>150</v>
      </c>
    </row>
    <row r="107" spans="2:6" x14ac:dyDescent="0.25">
      <c r="B107" s="5">
        <v>103</v>
      </c>
      <c r="C107" s="5">
        <v>6</v>
      </c>
      <c r="D107" s="14" t="s">
        <v>800</v>
      </c>
      <c r="E107" s="14" t="s">
        <v>47</v>
      </c>
      <c r="F107" s="24">
        <v>160</v>
      </c>
    </row>
    <row r="108" spans="2:6" x14ac:dyDescent="0.25">
      <c r="B108" s="5">
        <v>104</v>
      </c>
      <c r="C108" s="5">
        <v>6</v>
      </c>
      <c r="D108" s="14" t="s">
        <v>854</v>
      </c>
      <c r="E108" s="14" t="s">
        <v>71</v>
      </c>
      <c r="F108" s="24">
        <v>100</v>
      </c>
    </row>
    <row r="109" spans="2:6" x14ac:dyDescent="0.25">
      <c r="B109" s="5">
        <v>105</v>
      </c>
      <c r="C109" s="5">
        <v>6</v>
      </c>
      <c r="D109" s="14" t="s">
        <v>855</v>
      </c>
      <c r="E109" s="14" t="s">
        <v>101</v>
      </c>
      <c r="F109" s="24">
        <v>118</v>
      </c>
    </row>
    <row r="110" spans="2:6" x14ac:dyDescent="0.25">
      <c r="B110" s="5">
        <v>106</v>
      </c>
      <c r="C110" s="5">
        <v>6</v>
      </c>
      <c r="D110" s="14" t="s">
        <v>856</v>
      </c>
      <c r="E110" s="14" t="s">
        <v>102</v>
      </c>
      <c r="F110" s="24">
        <v>106</v>
      </c>
    </row>
    <row r="111" spans="2:6" x14ac:dyDescent="0.25">
      <c r="B111" s="5">
        <v>107</v>
      </c>
      <c r="C111" s="5">
        <v>6</v>
      </c>
      <c r="D111" s="14" t="s">
        <v>856</v>
      </c>
      <c r="E111" s="14" t="s">
        <v>103</v>
      </c>
      <c r="F111" s="24">
        <v>72</v>
      </c>
    </row>
    <row r="112" spans="2:6" x14ac:dyDescent="0.25">
      <c r="B112" s="5">
        <v>108</v>
      </c>
      <c r="C112" s="5">
        <v>6</v>
      </c>
      <c r="D112" s="14" t="s">
        <v>820</v>
      </c>
      <c r="E112" s="14" t="s">
        <v>65</v>
      </c>
      <c r="F112" s="24">
        <v>714</v>
      </c>
    </row>
    <row r="113" spans="2:6" x14ac:dyDescent="0.25">
      <c r="B113" s="5">
        <v>109</v>
      </c>
      <c r="C113" s="5">
        <v>6</v>
      </c>
      <c r="D113" s="14" t="s">
        <v>857</v>
      </c>
      <c r="E113" s="14" t="s">
        <v>104</v>
      </c>
      <c r="F113" s="24">
        <v>180</v>
      </c>
    </row>
    <row r="114" spans="2:6" x14ac:dyDescent="0.25">
      <c r="B114" s="5">
        <v>110</v>
      </c>
      <c r="C114" s="5">
        <v>6</v>
      </c>
      <c r="D114" s="14" t="s">
        <v>858</v>
      </c>
      <c r="E114" s="14" t="s">
        <v>105</v>
      </c>
      <c r="F114" s="24">
        <v>412</v>
      </c>
    </row>
    <row r="115" spans="2:6" x14ac:dyDescent="0.25">
      <c r="B115" s="5">
        <v>111</v>
      </c>
      <c r="C115" s="5">
        <v>6</v>
      </c>
      <c r="D115" s="14" t="s">
        <v>859</v>
      </c>
      <c r="E115" s="14" t="s">
        <v>106</v>
      </c>
      <c r="F115" s="24">
        <v>15</v>
      </c>
    </row>
    <row r="116" spans="2:6" x14ac:dyDescent="0.25">
      <c r="B116" s="5">
        <v>112</v>
      </c>
      <c r="C116" s="5">
        <v>6</v>
      </c>
      <c r="D116" s="14" t="s">
        <v>833</v>
      </c>
      <c r="E116" s="14" t="s">
        <v>79</v>
      </c>
      <c r="F116" s="24">
        <v>944</v>
      </c>
    </row>
    <row r="117" spans="2:6" x14ac:dyDescent="0.25">
      <c r="B117" s="5">
        <v>113</v>
      </c>
      <c r="C117" s="5">
        <v>6</v>
      </c>
      <c r="D117" s="14" t="s">
        <v>860</v>
      </c>
      <c r="E117" s="14" t="s">
        <v>107</v>
      </c>
      <c r="F117" s="24">
        <v>750</v>
      </c>
    </row>
    <row r="118" spans="2:6" ht="14.4" thickBot="1" x14ac:dyDescent="0.3">
      <c r="B118" s="6">
        <v>114</v>
      </c>
      <c r="C118" s="6">
        <v>6</v>
      </c>
      <c r="D118" s="15" t="s">
        <v>838</v>
      </c>
      <c r="E118" s="15" t="s">
        <v>84</v>
      </c>
      <c r="F118" s="25">
        <v>200</v>
      </c>
    </row>
    <row r="119" spans="2:6" ht="15" thickBot="1" x14ac:dyDescent="0.3">
      <c r="B119" s="16">
        <v>115</v>
      </c>
      <c r="C119" s="16">
        <v>8</v>
      </c>
      <c r="D119" s="17" t="s">
        <v>861</v>
      </c>
      <c r="E119" s="17" t="s">
        <v>108</v>
      </c>
      <c r="F119" s="26">
        <v>83</v>
      </c>
    </row>
    <row r="120" spans="2:6" x14ac:dyDescent="0.25">
      <c r="B120" s="3">
        <v>116</v>
      </c>
      <c r="C120" s="3">
        <v>9</v>
      </c>
      <c r="D120" s="13" t="s">
        <v>862</v>
      </c>
      <c r="E120" s="13" t="s">
        <v>109</v>
      </c>
      <c r="F120" s="23">
        <v>222</v>
      </c>
    </row>
    <row r="121" spans="2:6" ht="14.4" thickBot="1" x14ac:dyDescent="0.3">
      <c r="B121" s="6">
        <v>117</v>
      </c>
      <c r="C121" s="6">
        <v>9</v>
      </c>
      <c r="D121" s="15" t="s">
        <v>771</v>
      </c>
      <c r="E121" s="15" t="s">
        <v>110</v>
      </c>
      <c r="F121" s="25">
        <v>3480</v>
      </c>
    </row>
    <row r="122" spans="2:6" x14ac:dyDescent="0.25">
      <c r="B122" s="3">
        <v>118</v>
      </c>
      <c r="C122" s="3">
        <v>10</v>
      </c>
      <c r="D122" s="13" t="s">
        <v>757</v>
      </c>
      <c r="E122" s="13" t="s">
        <v>5</v>
      </c>
      <c r="F122" s="23">
        <v>4200</v>
      </c>
    </row>
    <row r="123" spans="2:6" ht="14.4" thickBot="1" x14ac:dyDescent="0.3">
      <c r="B123" s="6">
        <v>119</v>
      </c>
      <c r="C123" s="6">
        <v>10</v>
      </c>
      <c r="D123" s="15" t="s">
        <v>795</v>
      </c>
      <c r="E123" s="15" t="s">
        <v>42</v>
      </c>
      <c r="F123" s="25">
        <v>158</v>
      </c>
    </row>
    <row r="124" spans="2:6" x14ac:dyDescent="0.25">
      <c r="B124" s="3">
        <v>120</v>
      </c>
      <c r="C124" s="3">
        <v>11</v>
      </c>
      <c r="D124" s="13" t="s">
        <v>863</v>
      </c>
      <c r="E124" s="13" t="s">
        <v>111</v>
      </c>
      <c r="F124" s="23">
        <v>90</v>
      </c>
    </row>
    <row r="125" spans="2:6" x14ac:dyDescent="0.25">
      <c r="B125" s="5">
        <v>121</v>
      </c>
      <c r="C125" s="5">
        <v>11</v>
      </c>
      <c r="D125" s="14" t="s">
        <v>864</v>
      </c>
      <c r="E125" s="14" t="s">
        <v>112</v>
      </c>
      <c r="F125" s="24">
        <v>45</v>
      </c>
    </row>
    <row r="126" spans="2:6" x14ac:dyDescent="0.25">
      <c r="B126" s="5">
        <v>122</v>
      </c>
      <c r="C126" s="5">
        <v>11</v>
      </c>
      <c r="D126" s="14" t="s">
        <v>865</v>
      </c>
      <c r="E126" s="14" t="s">
        <v>113</v>
      </c>
      <c r="F126" s="24">
        <f>55+38</f>
        <v>93</v>
      </c>
    </row>
    <row r="127" spans="2:6" x14ac:dyDescent="0.25">
      <c r="B127" s="5">
        <v>123</v>
      </c>
      <c r="C127" s="5">
        <v>11</v>
      </c>
      <c r="D127" s="14" t="s">
        <v>866</v>
      </c>
      <c r="E127" s="14" t="s">
        <v>114</v>
      </c>
      <c r="F127" s="24">
        <v>63</v>
      </c>
    </row>
    <row r="128" spans="2:6" x14ac:dyDescent="0.25">
      <c r="B128" s="5">
        <v>124</v>
      </c>
      <c r="C128" s="5">
        <v>11</v>
      </c>
      <c r="D128" s="14" t="s">
        <v>867</v>
      </c>
      <c r="E128" s="14" t="s">
        <v>84</v>
      </c>
      <c r="F128" s="24">
        <f>56+107</f>
        <v>163</v>
      </c>
    </row>
    <row r="129" spans="2:6" x14ac:dyDescent="0.25">
      <c r="B129" s="5">
        <v>125</v>
      </c>
      <c r="C129" s="5">
        <v>11</v>
      </c>
      <c r="D129" s="14" t="s">
        <v>786</v>
      </c>
      <c r="E129" s="14" t="s">
        <v>33</v>
      </c>
      <c r="F129" s="24">
        <v>88</v>
      </c>
    </row>
    <row r="130" spans="2:6" x14ac:dyDescent="0.25">
      <c r="B130" s="5">
        <v>126</v>
      </c>
      <c r="C130" s="5">
        <v>11</v>
      </c>
      <c r="D130" s="14" t="s">
        <v>868</v>
      </c>
      <c r="E130" s="14" t="s">
        <v>115</v>
      </c>
      <c r="F130" s="24">
        <v>318</v>
      </c>
    </row>
    <row r="131" spans="2:6" x14ac:dyDescent="0.25">
      <c r="B131" s="5">
        <v>127</v>
      </c>
      <c r="C131" s="5">
        <v>11</v>
      </c>
      <c r="D131" s="14" t="s">
        <v>869</v>
      </c>
      <c r="E131" s="14" t="s">
        <v>116</v>
      </c>
      <c r="F131" s="24">
        <v>78</v>
      </c>
    </row>
    <row r="132" spans="2:6" x14ac:dyDescent="0.25">
      <c r="B132" s="5">
        <v>128</v>
      </c>
      <c r="C132" s="5">
        <v>11</v>
      </c>
      <c r="D132" s="14" t="s">
        <v>792</v>
      </c>
      <c r="E132" s="14" t="s">
        <v>39</v>
      </c>
      <c r="F132" s="24">
        <v>159</v>
      </c>
    </row>
    <row r="133" spans="2:6" x14ac:dyDescent="0.25">
      <c r="B133" s="5">
        <v>129</v>
      </c>
      <c r="C133" s="5">
        <v>11</v>
      </c>
      <c r="D133" s="14" t="s">
        <v>870</v>
      </c>
      <c r="E133" s="14" t="s">
        <v>117</v>
      </c>
      <c r="F133" s="24">
        <v>175</v>
      </c>
    </row>
    <row r="134" spans="2:6" x14ac:dyDescent="0.25">
      <c r="B134" s="5">
        <v>130</v>
      </c>
      <c r="C134" s="5">
        <v>11</v>
      </c>
      <c r="D134" s="14" t="s">
        <v>796</v>
      </c>
      <c r="E134" s="14" t="s">
        <v>43</v>
      </c>
      <c r="F134" s="24">
        <v>53</v>
      </c>
    </row>
    <row r="135" spans="2:6" x14ac:dyDescent="0.25">
      <c r="B135" s="5">
        <v>131</v>
      </c>
      <c r="C135" s="5">
        <v>11</v>
      </c>
      <c r="D135" s="14" t="s">
        <v>871</v>
      </c>
      <c r="E135" s="14" t="s">
        <v>118</v>
      </c>
      <c r="F135" s="24">
        <v>54</v>
      </c>
    </row>
    <row r="136" spans="2:6" x14ac:dyDescent="0.25">
      <c r="B136" s="5">
        <v>132</v>
      </c>
      <c r="C136" s="5">
        <v>11</v>
      </c>
      <c r="D136" s="14" t="s">
        <v>872</v>
      </c>
      <c r="E136" s="14" t="s">
        <v>119</v>
      </c>
      <c r="F136" s="24">
        <v>263</v>
      </c>
    </row>
    <row r="137" spans="2:6" x14ac:dyDescent="0.25">
      <c r="B137" s="5">
        <v>133</v>
      </c>
      <c r="C137" s="5">
        <v>11</v>
      </c>
      <c r="D137" s="14" t="s">
        <v>873</v>
      </c>
      <c r="E137" s="14" t="s">
        <v>120</v>
      </c>
      <c r="F137" s="24">
        <f>44+83</f>
        <v>127</v>
      </c>
    </row>
    <row r="138" spans="2:6" x14ac:dyDescent="0.25">
      <c r="B138" s="5">
        <v>134</v>
      </c>
      <c r="C138" s="5">
        <v>11</v>
      </c>
      <c r="D138" s="14" t="s">
        <v>816</v>
      </c>
      <c r="E138" s="14" t="s">
        <v>49</v>
      </c>
      <c r="F138" s="24">
        <v>132</v>
      </c>
    </row>
    <row r="139" spans="2:6" x14ac:dyDescent="0.25">
      <c r="B139" s="5">
        <v>135</v>
      </c>
      <c r="C139" s="5">
        <v>11</v>
      </c>
      <c r="D139" s="14" t="s">
        <v>874</v>
      </c>
      <c r="E139" s="14" t="s">
        <v>121</v>
      </c>
      <c r="F139" s="24">
        <v>44</v>
      </c>
    </row>
    <row r="140" spans="2:6" x14ac:dyDescent="0.25">
      <c r="B140" s="5">
        <v>136</v>
      </c>
      <c r="C140" s="5">
        <v>11</v>
      </c>
      <c r="D140" s="14" t="s">
        <v>875</v>
      </c>
      <c r="E140" s="14" t="s">
        <v>122</v>
      </c>
      <c r="F140" s="24">
        <v>65</v>
      </c>
    </row>
    <row r="141" spans="2:6" x14ac:dyDescent="0.25">
      <c r="B141" s="5">
        <v>137</v>
      </c>
      <c r="C141" s="5">
        <v>11</v>
      </c>
      <c r="D141" s="14" t="s">
        <v>876</v>
      </c>
      <c r="E141" s="14" t="s">
        <v>123</v>
      </c>
      <c r="F141" s="24">
        <v>74</v>
      </c>
    </row>
    <row r="142" spans="2:6" x14ac:dyDescent="0.25">
      <c r="B142" s="5">
        <v>138</v>
      </c>
      <c r="C142" s="5">
        <v>11</v>
      </c>
      <c r="D142" s="14" t="s">
        <v>877</v>
      </c>
      <c r="E142" s="14" t="s">
        <v>124</v>
      </c>
      <c r="F142" s="24">
        <v>167</v>
      </c>
    </row>
    <row r="143" spans="2:6" x14ac:dyDescent="0.25">
      <c r="B143" s="5">
        <v>139</v>
      </c>
      <c r="C143" s="5">
        <v>11</v>
      </c>
      <c r="D143" s="14" t="s">
        <v>829</v>
      </c>
      <c r="E143" s="14" t="s">
        <v>125</v>
      </c>
      <c r="F143" s="24">
        <v>267</v>
      </c>
    </row>
    <row r="144" spans="2:6" x14ac:dyDescent="0.25">
      <c r="B144" s="5">
        <v>140</v>
      </c>
      <c r="C144" s="5">
        <v>11</v>
      </c>
      <c r="D144" s="14" t="s">
        <v>878</v>
      </c>
      <c r="E144" s="14" t="s">
        <v>126</v>
      </c>
      <c r="F144" s="24">
        <v>15</v>
      </c>
    </row>
    <row r="145" spans="2:6" x14ac:dyDescent="0.25">
      <c r="B145" s="5">
        <v>141</v>
      </c>
      <c r="C145" s="5">
        <v>11</v>
      </c>
      <c r="D145" s="14" t="s">
        <v>859</v>
      </c>
      <c r="E145" s="14" t="s">
        <v>106</v>
      </c>
      <c r="F145" s="24">
        <v>41</v>
      </c>
    </row>
    <row r="146" spans="2:6" x14ac:dyDescent="0.25">
      <c r="B146" s="5">
        <v>142</v>
      </c>
      <c r="C146" s="5">
        <v>11</v>
      </c>
      <c r="D146" s="14" t="s">
        <v>838</v>
      </c>
      <c r="E146" s="14" t="s">
        <v>84</v>
      </c>
      <c r="F146" s="24">
        <v>60</v>
      </c>
    </row>
    <row r="147" spans="2:6" x14ac:dyDescent="0.25">
      <c r="B147" s="5">
        <v>143</v>
      </c>
      <c r="C147" s="5">
        <v>11</v>
      </c>
      <c r="D147" s="14" t="s">
        <v>879</v>
      </c>
      <c r="E147" s="14" t="s">
        <v>127</v>
      </c>
      <c r="F147" s="24">
        <v>50</v>
      </c>
    </row>
    <row r="148" spans="2:6" ht="14.4" thickBot="1" x14ac:dyDescent="0.3">
      <c r="B148" s="6">
        <v>144</v>
      </c>
      <c r="C148" s="6">
        <v>11</v>
      </c>
      <c r="D148" s="15" t="s">
        <v>880</v>
      </c>
      <c r="E148" s="15" t="s">
        <v>128</v>
      </c>
      <c r="F148" s="25">
        <v>80</v>
      </c>
    </row>
    <row r="149" spans="2:6" x14ac:dyDescent="0.25">
      <c r="B149" s="3">
        <v>145</v>
      </c>
      <c r="C149" s="3">
        <v>12</v>
      </c>
      <c r="D149" s="13" t="s">
        <v>881</v>
      </c>
      <c r="E149" s="13" t="s">
        <v>129</v>
      </c>
      <c r="F149" s="23">
        <v>56</v>
      </c>
    </row>
    <row r="150" spans="2:6" x14ac:dyDescent="0.25">
      <c r="B150" s="5">
        <v>146</v>
      </c>
      <c r="C150" s="5">
        <v>12</v>
      </c>
      <c r="D150" s="14" t="s">
        <v>882</v>
      </c>
      <c r="E150" s="14" t="s">
        <v>130</v>
      </c>
      <c r="F150" s="24">
        <v>567</v>
      </c>
    </row>
    <row r="151" spans="2:6" x14ac:dyDescent="0.25">
      <c r="B151" s="5">
        <v>147</v>
      </c>
      <c r="C151" s="5">
        <v>12</v>
      </c>
      <c r="D151" s="14" t="s">
        <v>883</v>
      </c>
      <c r="E151" s="14" t="s">
        <v>131</v>
      </c>
      <c r="F151" s="24">
        <v>110</v>
      </c>
    </row>
    <row r="152" spans="2:6" x14ac:dyDescent="0.25">
      <c r="B152" s="5">
        <v>148</v>
      </c>
      <c r="C152" s="5">
        <v>12</v>
      </c>
      <c r="D152" s="14" t="s">
        <v>884</v>
      </c>
      <c r="E152" s="14" t="s">
        <v>132</v>
      </c>
      <c r="F152" s="24">
        <v>314</v>
      </c>
    </row>
    <row r="153" spans="2:6" x14ac:dyDescent="0.25">
      <c r="B153" s="5">
        <v>149</v>
      </c>
      <c r="C153" s="5">
        <v>12</v>
      </c>
      <c r="D153" s="14" t="s">
        <v>885</v>
      </c>
      <c r="E153" s="14" t="s">
        <v>133</v>
      </c>
      <c r="F153" s="24">
        <v>60</v>
      </c>
    </row>
    <row r="154" spans="2:6" x14ac:dyDescent="0.25">
      <c r="B154" s="5">
        <v>150</v>
      </c>
      <c r="C154" s="5">
        <v>12</v>
      </c>
      <c r="D154" s="14" t="s">
        <v>886</v>
      </c>
      <c r="E154" s="14" t="s">
        <v>134</v>
      </c>
      <c r="F154" s="24">
        <v>20</v>
      </c>
    </row>
    <row r="155" spans="2:6" x14ac:dyDescent="0.25">
      <c r="B155" s="5">
        <v>151</v>
      </c>
      <c r="C155" s="5">
        <v>12</v>
      </c>
      <c r="D155" s="14" t="s">
        <v>887</v>
      </c>
      <c r="E155" s="14" t="s">
        <v>135</v>
      </c>
      <c r="F155" s="24">
        <f>35+21</f>
        <v>56</v>
      </c>
    </row>
    <row r="156" spans="2:6" x14ac:dyDescent="0.25">
      <c r="B156" s="5">
        <v>152</v>
      </c>
      <c r="C156" s="5">
        <v>12</v>
      </c>
      <c r="D156" s="14" t="s">
        <v>888</v>
      </c>
      <c r="E156" s="14" t="s">
        <v>136</v>
      </c>
      <c r="F156" s="24">
        <f>31+30</f>
        <v>61</v>
      </c>
    </row>
    <row r="157" spans="2:6" x14ac:dyDescent="0.25">
      <c r="B157" s="5">
        <v>153</v>
      </c>
      <c r="C157" s="5">
        <v>12</v>
      </c>
      <c r="D157" s="14" t="s">
        <v>889</v>
      </c>
      <c r="E157" s="14" t="s">
        <v>137</v>
      </c>
      <c r="F157" s="24">
        <v>60</v>
      </c>
    </row>
    <row r="158" spans="2:6" x14ac:dyDescent="0.25">
      <c r="B158" s="5">
        <v>154</v>
      </c>
      <c r="C158" s="5">
        <v>12</v>
      </c>
      <c r="D158" s="14" t="s">
        <v>890</v>
      </c>
      <c r="E158" s="14" t="s">
        <v>138</v>
      </c>
      <c r="F158" s="24">
        <v>100</v>
      </c>
    </row>
    <row r="159" spans="2:6" x14ac:dyDescent="0.25">
      <c r="B159" s="5">
        <v>155</v>
      </c>
      <c r="C159" s="5">
        <v>12</v>
      </c>
      <c r="D159" s="14" t="s">
        <v>891</v>
      </c>
      <c r="E159" s="14" t="s">
        <v>139</v>
      </c>
      <c r="F159" s="24">
        <v>74</v>
      </c>
    </row>
    <row r="160" spans="2:6" x14ac:dyDescent="0.25">
      <c r="B160" s="5">
        <v>156</v>
      </c>
      <c r="C160" s="5">
        <v>12</v>
      </c>
      <c r="D160" s="14" t="s">
        <v>892</v>
      </c>
      <c r="E160" s="14" t="s">
        <v>140</v>
      </c>
      <c r="F160" s="24">
        <v>178</v>
      </c>
    </row>
    <row r="161" spans="2:6" x14ac:dyDescent="0.25">
      <c r="B161" s="5">
        <v>157</v>
      </c>
      <c r="C161" s="5">
        <v>12</v>
      </c>
      <c r="D161" s="14" t="s">
        <v>893</v>
      </c>
      <c r="E161" s="14" t="s">
        <v>141</v>
      </c>
      <c r="F161" s="24">
        <v>247</v>
      </c>
    </row>
    <row r="162" spans="2:6" x14ac:dyDescent="0.25">
      <c r="B162" s="5">
        <v>158</v>
      </c>
      <c r="C162" s="5">
        <v>12</v>
      </c>
      <c r="D162" s="14" t="s">
        <v>894</v>
      </c>
      <c r="E162" s="14" t="s">
        <v>142</v>
      </c>
      <c r="F162" s="24">
        <f>17+31</f>
        <v>48</v>
      </c>
    </row>
    <row r="163" spans="2:6" x14ac:dyDescent="0.25">
      <c r="B163" s="5">
        <v>159</v>
      </c>
      <c r="C163" s="5">
        <v>12</v>
      </c>
      <c r="D163" s="14" t="s">
        <v>895</v>
      </c>
      <c r="E163" s="14" t="s">
        <v>143</v>
      </c>
      <c r="F163" s="24">
        <v>43</v>
      </c>
    </row>
    <row r="164" spans="2:6" x14ac:dyDescent="0.25">
      <c r="B164" s="5">
        <v>160</v>
      </c>
      <c r="C164" s="5">
        <v>12</v>
      </c>
      <c r="D164" s="14" t="s">
        <v>896</v>
      </c>
      <c r="E164" s="14" t="s">
        <v>144</v>
      </c>
      <c r="F164" s="24">
        <v>113</v>
      </c>
    </row>
    <row r="165" spans="2:6" x14ac:dyDescent="0.25">
      <c r="B165" s="5">
        <v>161</v>
      </c>
      <c r="C165" s="5">
        <v>12</v>
      </c>
      <c r="D165" s="14" t="s">
        <v>897</v>
      </c>
      <c r="E165" s="14" t="s">
        <v>145</v>
      </c>
      <c r="F165" s="24">
        <v>59</v>
      </c>
    </row>
    <row r="166" spans="2:6" x14ac:dyDescent="0.25">
      <c r="B166" s="5">
        <v>162</v>
      </c>
      <c r="C166" s="5">
        <v>12</v>
      </c>
      <c r="D166" s="14" t="s">
        <v>898</v>
      </c>
      <c r="E166" s="14" t="s">
        <v>146</v>
      </c>
      <c r="F166" s="24">
        <v>102</v>
      </c>
    </row>
    <row r="167" spans="2:6" x14ac:dyDescent="0.25">
      <c r="B167" s="5">
        <v>163</v>
      </c>
      <c r="C167" s="5">
        <v>12</v>
      </c>
      <c r="D167" s="14" t="s">
        <v>899</v>
      </c>
      <c r="E167" s="14" t="s">
        <v>147</v>
      </c>
      <c r="F167" s="24">
        <f>10+499</f>
        <v>509</v>
      </c>
    </row>
    <row r="168" spans="2:6" x14ac:dyDescent="0.25">
      <c r="B168" s="5">
        <v>164</v>
      </c>
      <c r="C168" s="5">
        <v>12</v>
      </c>
      <c r="D168" s="14" t="s">
        <v>900</v>
      </c>
      <c r="E168" s="14" t="s">
        <v>148</v>
      </c>
      <c r="F168" s="24">
        <v>64</v>
      </c>
    </row>
    <row r="169" spans="2:6" x14ac:dyDescent="0.25">
      <c r="B169" s="5">
        <v>165</v>
      </c>
      <c r="C169" s="5">
        <v>12</v>
      </c>
      <c r="D169" s="14" t="s">
        <v>901</v>
      </c>
      <c r="E169" s="14" t="s">
        <v>149</v>
      </c>
      <c r="F169" s="24">
        <v>50</v>
      </c>
    </row>
    <row r="170" spans="2:6" x14ac:dyDescent="0.25">
      <c r="B170" s="5">
        <v>166</v>
      </c>
      <c r="C170" s="5">
        <v>12</v>
      </c>
      <c r="D170" s="14" t="s">
        <v>902</v>
      </c>
      <c r="E170" s="14" t="s">
        <v>150</v>
      </c>
      <c r="F170" s="24">
        <v>24</v>
      </c>
    </row>
    <row r="171" spans="2:6" x14ac:dyDescent="0.25">
      <c r="B171" s="5">
        <v>167</v>
      </c>
      <c r="C171" s="5">
        <v>12</v>
      </c>
      <c r="D171" s="14" t="s">
        <v>822</v>
      </c>
      <c r="E171" s="14" t="s">
        <v>67</v>
      </c>
      <c r="F171" s="24">
        <f>60+14</f>
        <v>74</v>
      </c>
    </row>
    <row r="172" spans="2:6" x14ac:dyDescent="0.25">
      <c r="B172" s="5">
        <v>168</v>
      </c>
      <c r="C172" s="5">
        <v>12</v>
      </c>
      <c r="D172" s="14" t="s">
        <v>903</v>
      </c>
      <c r="E172" s="14" t="s">
        <v>151</v>
      </c>
      <c r="F172" s="24">
        <v>61</v>
      </c>
    </row>
    <row r="173" spans="2:6" x14ac:dyDescent="0.25">
      <c r="B173" s="5">
        <v>169</v>
      </c>
      <c r="C173" s="5">
        <v>12</v>
      </c>
      <c r="D173" s="14" t="s">
        <v>904</v>
      </c>
      <c r="E173" s="14" t="s">
        <v>152</v>
      </c>
      <c r="F173" s="24">
        <f>12+140</f>
        <v>152</v>
      </c>
    </row>
    <row r="174" spans="2:6" x14ac:dyDescent="0.25">
      <c r="B174" s="5">
        <v>170</v>
      </c>
      <c r="C174" s="5">
        <v>12</v>
      </c>
      <c r="D174" s="14" t="s">
        <v>905</v>
      </c>
      <c r="E174" s="14" t="s">
        <v>38</v>
      </c>
      <c r="F174" s="24">
        <f>75+75</f>
        <v>150</v>
      </c>
    </row>
    <row r="175" spans="2:6" x14ac:dyDescent="0.25">
      <c r="B175" s="5">
        <v>171</v>
      </c>
      <c r="C175" s="5">
        <v>12</v>
      </c>
      <c r="D175" s="14" t="s">
        <v>906</v>
      </c>
      <c r="E175" s="14" t="s">
        <v>153</v>
      </c>
      <c r="F175" s="24">
        <v>25</v>
      </c>
    </row>
    <row r="176" spans="2:6" x14ac:dyDescent="0.25">
      <c r="B176" s="5">
        <v>172</v>
      </c>
      <c r="C176" s="5">
        <v>12</v>
      </c>
      <c r="D176" s="14" t="s">
        <v>907</v>
      </c>
      <c r="E176" s="14" t="s">
        <v>154</v>
      </c>
      <c r="F176" s="24">
        <v>44</v>
      </c>
    </row>
    <row r="177" spans="2:6" x14ac:dyDescent="0.25">
      <c r="B177" s="5">
        <v>173</v>
      </c>
      <c r="C177" s="5">
        <v>12</v>
      </c>
      <c r="D177" s="14" t="s">
        <v>908</v>
      </c>
      <c r="E177" s="14" t="s">
        <v>38</v>
      </c>
      <c r="F177" s="24">
        <f>202+37</f>
        <v>239</v>
      </c>
    </row>
    <row r="178" spans="2:6" x14ac:dyDescent="0.25">
      <c r="B178" s="5">
        <v>174</v>
      </c>
      <c r="C178" s="5">
        <v>12</v>
      </c>
      <c r="D178" s="14" t="s">
        <v>909</v>
      </c>
      <c r="E178" s="14" t="s">
        <v>155</v>
      </c>
      <c r="F178" s="24">
        <v>56</v>
      </c>
    </row>
    <row r="179" spans="2:6" x14ac:dyDescent="0.25">
      <c r="B179" s="5">
        <v>175</v>
      </c>
      <c r="C179" s="5">
        <v>12</v>
      </c>
      <c r="D179" s="14" t="s">
        <v>910</v>
      </c>
      <c r="E179" s="14" t="s">
        <v>156</v>
      </c>
      <c r="F179" s="24">
        <v>61</v>
      </c>
    </row>
    <row r="180" spans="2:6" x14ac:dyDescent="0.25">
      <c r="B180" s="5">
        <v>176</v>
      </c>
      <c r="C180" s="5">
        <v>12</v>
      </c>
      <c r="D180" s="14" t="s">
        <v>911</v>
      </c>
      <c r="E180" s="14" t="s">
        <v>157</v>
      </c>
      <c r="F180" s="24">
        <v>24</v>
      </c>
    </row>
    <row r="181" spans="2:6" x14ac:dyDescent="0.25">
      <c r="B181" s="5">
        <v>177</v>
      </c>
      <c r="C181" s="5">
        <v>12</v>
      </c>
      <c r="D181" s="14" t="s">
        <v>912</v>
      </c>
      <c r="E181" s="14" t="s">
        <v>158</v>
      </c>
      <c r="F181" s="24">
        <v>40</v>
      </c>
    </row>
    <row r="182" spans="2:6" x14ac:dyDescent="0.25">
      <c r="B182" s="5">
        <v>178</v>
      </c>
      <c r="C182" s="5">
        <v>12</v>
      </c>
      <c r="D182" s="14" t="s">
        <v>913</v>
      </c>
      <c r="E182" s="14" t="s">
        <v>159</v>
      </c>
      <c r="F182" s="24">
        <f>32+12</f>
        <v>44</v>
      </c>
    </row>
    <row r="183" spans="2:6" x14ac:dyDescent="0.25">
      <c r="B183" s="5">
        <v>179</v>
      </c>
      <c r="C183" s="5">
        <v>12</v>
      </c>
      <c r="D183" s="14" t="s">
        <v>914</v>
      </c>
      <c r="E183" s="14" t="s">
        <v>160</v>
      </c>
      <c r="F183" s="24">
        <v>140</v>
      </c>
    </row>
    <row r="184" spans="2:6" x14ac:dyDescent="0.25">
      <c r="B184" s="5">
        <v>180</v>
      </c>
      <c r="C184" s="5">
        <v>12</v>
      </c>
      <c r="D184" s="14" t="s">
        <v>915</v>
      </c>
      <c r="E184" s="14" t="s">
        <v>161</v>
      </c>
      <c r="F184" s="24">
        <v>54</v>
      </c>
    </row>
    <row r="185" spans="2:6" x14ac:dyDescent="0.25">
      <c r="B185" s="5">
        <v>181</v>
      </c>
      <c r="C185" s="5">
        <v>12</v>
      </c>
      <c r="D185" s="14" t="s">
        <v>916</v>
      </c>
      <c r="E185" s="14" t="s">
        <v>28</v>
      </c>
      <c r="F185" s="24">
        <v>224</v>
      </c>
    </row>
    <row r="186" spans="2:6" x14ac:dyDescent="0.25">
      <c r="B186" s="5">
        <v>182</v>
      </c>
      <c r="C186" s="5">
        <v>12</v>
      </c>
      <c r="D186" s="14" t="s">
        <v>917</v>
      </c>
      <c r="E186" s="14" t="s">
        <v>162</v>
      </c>
      <c r="F186" s="24">
        <v>90</v>
      </c>
    </row>
    <row r="187" spans="2:6" x14ac:dyDescent="0.25">
      <c r="B187" s="5">
        <v>183</v>
      </c>
      <c r="C187" s="5">
        <v>12</v>
      </c>
      <c r="D187" s="14" t="s">
        <v>918</v>
      </c>
      <c r="E187" s="14" t="s">
        <v>163</v>
      </c>
      <c r="F187" s="24">
        <v>55</v>
      </c>
    </row>
    <row r="188" spans="2:6" x14ac:dyDescent="0.25">
      <c r="B188" s="5">
        <v>184</v>
      </c>
      <c r="C188" s="5">
        <v>12</v>
      </c>
      <c r="D188" s="14" t="s">
        <v>919</v>
      </c>
      <c r="E188" s="14" t="s">
        <v>164</v>
      </c>
      <c r="F188" s="24">
        <v>43</v>
      </c>
    </row>
    <row r="189" spans="2:6" x14ac:dyDescent="0.25">
      <c r="B189" s="5">
        <v>185</v>
      </c>
      <c r="C189" s="5">
        <v>12</v>
      </c>
      <c r="D189" s="14" t="s">
        <v>920</v>
      </c>
      <c r="E189" s="14" t="s">
        <v>165</v>
      </c>
      <c r="F189" s="24">
        <v>125</v>
      </c>
    </row>
    <row r="190" spans="2:6" x14ac:dyDescent="0.25">
      <c r="B190" s="5">
        <v>186</v>
      </c>
      <c r="C190" s="5">
        <v>12</v>
      </c>
      <c r="D190" s="14" t="s">
        <v>921</v>
      </c>
      <c r="E190" s="14" t="s">
        <v>166</v>
      </c>
      <c r="F190" s="24">
        <f>27+21</f>
        <v>48</v>
      </c>
    </row>
    <row r="191" spans="2:6" x14ac:dyDescent="0.25">
      <c r="B191" s="5">
        <v>187</v>
      </c>
      <c r="C191" s="5">
        <v>12</v>
      </c>
      <c r="D191" s="14" t="s">
        <v>922</v>
      </c>
      <c r="E191" s="14" t="s">
        <v>167</v>
      </c>
      <c r="F191" s="24">
        <v>62</v>
      </c>
    </row>
    <row r="192" spans="2:6" x14ac:dyDescent="0.25">
      <c r="B192" s="5">
        <v>188</v>
      </c>
      <c r="C192" s="5">
        <v>12</v>
      </c>
      <c r="D192" s="14" t="s">
        <v>923</v>
      </c>
      <c r="E192" s="14" t="s">
        <v>143</v>
      </c>
      <c r="F192" s="24">
        <v>128</v>
      </c>
    </row>
    <row r="193" spans="2:6" x14ac:dyDescent="0.25">
      <c r="B193" s="5">
        <v>189</v>
      </c>
      <c r="C193" s="5">
        <v>12</v>
      </c>
      <c r="D193" s="14" t="s">
        <v>924</v>
      </c>
      <c r="E193" s="14" t="s">
        <v>162</v>
      </c>
      <c r="F193" s="24">
        <f>101+109</f>
        <v>210</v>
      </c>
    </row>
    <row r="194" spans="2:6" x14ac:dyDescent="0.25">
      <c r="B194" s="5">
        <v>190</v>
      </c>
      <c r="C194" s="5">
        <v>12</v>
      </c>
      <c r="D194" s="14" t="s">
        <v>925</v>
      </c>
      <c r="E194" s="14" t="s">
        <v>168</v>
      </c>
      <c r="F194" s="24">
        <v>100</v>
      </c>
    </row>
    <row r="195" spans="2:6" x14ac:dyDescent="0.25">
      <c r="B195" s="5">
        <v>191</v>
      </c>
      <c r="C195" s="5">
        <v>12</v>
      </c>
      <c r="D195" s="14" t="s">
        <v>926</v>
      </c>
      <c r="E195" s="14" t="s">
        <v>169</v>
      </c>
      <c r="F195" s="24">
        <v>48</v>
      </c>
    </row>
    <row r="196" spans="2:6" x14ac:dyDescent="0.25">
      <c r="B196" s="5">
        <v>192</v>
      </c>
      <c r="C196" s="5">
        <v>12</v>
      </c>
      <c r="D196" s="14" t="s">
        <v>927</v>
      </c>
      <c r="E196" s="14" t="s">
        <v>170</v>
      </c>
      <c r="F196" s="24">
        <v>41</v>
      </c>
    </row>
    <row r="197" spans="2:6" x14ac:dyDescent="0.25">
      <c r="B197" s="5">
        <v>193</v>
      </c>
      <c r="C197" s="5">
        <v>12</v>
      </c>
      <c r="D197" s="14" t="s">
        <v>928</v>
      </c>
      <c r="E197" s="14" t="s">
        <v>171</v>
      </c>
      <c r="F197" s="24">
        <v>36</v>
      </c>
    </row>
    <row r="198" spans="2:6" x14ac:dyDescent="0.25">
      <c r="B198" s="5">
        <v>194</v>
      </c>
      <c r="C198" s="5">
        <v>12</v>
      </c>
      <c r="D198" s="14" t="s">
        <v>929</v>
      </c>
      <c r="E198" s="14" t="s">
        <v>172</v>
      </c>
      <c r="F198" s="24">
        <v>48</v>
      </c>
    </row>
    <row r="199" spans="2:6" ht="14.4" thickBot="1" x14ac:dyDescent="0.3">
      <c r="B199" s="6">
        <v>195</v>
      </c>
      <c r="C199" s="6">
        <v>12</v>
      </c>
      <c r="D199" s="15" t="s">
        <v>930</v>
      </c>
      <c r="E199" s="15" t="s">
        <v>173</v>
      </c>
      <c r="F199" s="25">
        <v>66</v>
      </c>
    </row>
    <row r="200" spans="2:6" x14ac:dyDescent="0.25">
      <c r="B200" s="3">
        <v>196</v>
      </c>
      <c r="C200" s="3">
        <v>13</v>
      </c>
      <c r="D200" s="13" t="s">
        <v>931</v>
      </c>
      <c r="E200" s="13" t="s">
        <v>174</v>
      </c>
      <c r="F200" s="23">
        <v>37</v>
      </c>
    </row>
    <row r="201" spans="2:6" x14ac:dyDescent="0.25">
      <c r="B201" s="5">
        <v>197</v>
      </c>
      <c r="C201" s="5">
        <v>13</v>
      </c>
      <c r="D201" s="14" t="s">
        <v>932</v>
      </c>
      <c r="E201" s="14" t="s">
        <v>175</v>
      </c>
      <c r="F201" s="24">
        <v>84</v>
      </c>
    </row>
    <row r="202" spans="2:6" x14ac:dyDescent="0.25">
      <c r="B202" s="5">
        <v>198</v>
      </c>
      <c r="C202" s="5">
        <v>13</v>
      </c>
      <c r="D202" s="14" t="s">
        <v>933</v>
      </c>
      <c r="E202" s="14" t="s">
        <v>176</v>
      </c>
      <c r="F202" s="24">
        <v>96</v>
      </c>
    </row>
    <row r="203" spans="2:6" x14ac:dyDescent="0.25">
      <c r="B203" s="5">
        <v>199</v>
      </c>
      <c r="C203" s="5">
        <v>13</v>
      </c>
      <c r="D203" s="14" t="s">
        <v>934</v>
      </c>
      <c r="E203" s="14" t="s">
        <v>177</v>
      </c>
      <c r="F203" s="24">
        <v>85</v>
      </c>
    </row>
    <row r="204" spans="2:6" x14ac:dyDescent="0.25">
      <c r="B204" s="5">
        <v>200</v>
      </c>
      <c r="C204" s="5">
        <v>13</v>
      </c>
      <c r="D204" s="14" t="s">
        <v>796</v>
      </c>
      <c r="E204" s="14" t="s">
        <v>43</v>
      </c>
      <c r="F204" s="24">
        <v>130</v>
      </c>
    </row>
    <row r="205" spans="2:6" x14ac:dyDescent="0.25">
      <c r="B205" s="5">
        <v>201</v>
      </c>
      <c r="C205" s="5">
        <v>13</v>
      </c>
      <c r="D205" s="14" t="s">
        <v>935</v>
      </c>
      <c r="E205" s="14" t="s">
        <v>178</v>
      </c>
      <c r="F205" s="24">
        <f>38+27</f>
        <v>65</v>
      </c>
    </row>
    <row r="206" spans="2:6" x14ac:dyDescent="0.25">
      <c r="B206" s="5">
        <v>202</v>
      </c>
      <c r="C206" s="5">
        <v>13</v>
      </c>
      <c r="D206" s="14" t="s">
        <v>936</v>
      </c>
      <c r="E206" s="14" t="s">
        <v>179</v>
      </c>
      <c r="F206" s="24">
        <v>34</v>
      </c>
    </row>
    <row r="207" spans="2:6" x14ac:dyDescent="0.25">
      <c r="B207" s="5">
        <v>203</v>
      </c>
      <c r="C207" s="5">
        <v>13</v>
      </c>
      <c r="D207" s="14" t="s">
        <v>937</v>
      </c>
      <c r="E207" s="14" t="s">
        <v>180</v>
      </c>
      <c r="F207" s="24">
        <v>39</v>
      </c>
    </row>
    <row r="208" spans="2:6" x14ac:dyDescent="0.25">
      <c r="B208" s="5">
        <v>204</v>
      </c>
      <c r="C208" s="5">
        <v>13</v>
      </c>
      <c r="D208" s="14" t="s">
        <v>938</v>
      </c>
      <c r="E208" s="14" t="s">
        <v>181</v>
      </c>
      <c r="F208" s="24">
        <v>81</v>
      </c>
    </row>
    <row r="209" spans="2:6" x14ac:dyDescent="0.25">
      <c r="B209" s="5">
        <v>205</v>
      </c>
      <c r="C209" s="5">
        <v>13</v>
      </c>
      <c r="D209" s="14" t="s">
        <v>939</v>
      </c>
      <c r="E209" s="14" t="s">
        <v>182</v>
      </c>
      <c r="F209" s="24">
        <v>599</v>
      </c>
    </row>
    <row r="210" spans="2:6" x14ac:dyDescent="0.25">
      <c r="B210" s="5">
        <v>206</v>
      </c>
      <c r="C210" s="5">
        <v>13</v>
      </c>
      <c r="D210" s="14" t="s">
        <v>940</v>
      </c>
      <c r="E210" s="14" t="s">
        <v>183</v>
      </c>
      <c r="F210" s="24">
        <v>32</v>
      </c>
    </row>
    <row r="211" spans="2:6" x14ac:dyDescent="0.25">
      <c r="B211" s="5">
        <v>207</v>
      </c>
      <c r="C211" s="5">
        <v>13</v>
      </c>
      <c r="D211" s="14" t="s">
        <v>801</v>
      </c>
      <c r="E211" s="14" t="s">
        <v>48</v>
      </c>
      <c r="F211" s="24">
        <v>84</v>
      </c>
    </row>
    <row r="212" spans="2:6" x14ac:dyDescent="0.25">
      <c r="B212" s="5">
        <v>208</v>
      </c>
      <c r="C212" s="5">
        <v>13</v>
      </c>
      <c r="D212" s="14" t="s">
        <v>941</v>
      </c>
      <c r="E212" s="14" t="s">
        <v>184</v>
      </c>
      <c r="F212" s="24">
        <v>352</v>
      </c>
    </row>
    <row r="213" spans="2:6" x14ac:dyDescent="0.25">
      <c r="B213" s="5">
        <v>209</v>
      </c>
      <c r="C213" s="5">
        <v>13</v>
      </c>
      <c r="D213" s="14" t="s">
        <v>803</v>
      </c>
      <c r="E213" s="14" t="s">
        <v>50</v>
      </c>
      <c r="F213" s="24">
        <v>76</v>
      </c>
    </row>
    <row r="214" spans="2:6" x14ac:dyDescent="0.25">
      <c r="B214" s="5">
        <v>210</v>
      </c>
      <c r="C214" s="5">
        <v>13</v>
      </c>
      <c r="D214" s="14" t="s">
        <v>942</v>
      </c>
      <c r="E214" s="14" t="s">
        <v>185</v>
      </c>
      <c r="F214" s="24">
        <v>55</v>
      </c>
    </row>
    <row r="215" spans="2:6" x14ac:dyDescent="0.25">
      <c r="B215" s="5">
        <v>211</v>
      </c>
      <c r="C215" s="5">
        <v>13</v>
      </c>
      <c r="D215" s="14" t="s">
        <v>943</v>
      </c>
      <c r="E215" s="14" t="s">
        <v>186</v>
      </c>
      <c r="F215" s="24">
        <v>126</v>
      </c>
    </row>
    <row r="216" spans="2:6" x14ac:dyDescent="0.25">
      <c r="B216" s="5">
        <v>212</v>
      </c>
      <c r="C216" s="5">
        <v>13</v>
      </c>
      <c r="D216" s="14" t="s">
        <v>943</v>
      </c>
      <c r="E216" s="14" t="s">
        <v>186</v>
      </c>
      <c r="F216" s="24">
        <v>30</v>
      </c>
    </row>
    <row r="217" spans="2:6" x14ac:dyDescent="0.25">
      <c r="B217" s="5">
        <v>213</v>
      </c>
      <c r="C217" s="5">
        <v>13</v>
      </c>
      <c r="D217" s="14" t="s">
        <v>944</v>
      </c>
      <c r="E217" s="14" t="s">
        <v>187</v>
      </c>
      <c r="F217" s="24">
        <v>395</v>
      </c>
    </row>
    <row r="218" spans="2:6" x14ac:dyDescent="0.25">
      <c r="B218" s="5">
        <v>214</v>
      </c>
      <c r="C218" s="5">
        <v>13</v>
      </c>
      <c r="D218" s="14" t="s">
        <v>813</v>
      </c>
      <c r="E218" s="14" t="s">
        <v>4</v>
      </c>
      <c r="F218" s="24">
        <v>790</v>
      </c>
    </row>
    <row r="219" spans="2:6" x14ac:dyDescent="0.25">
      <c r="B219" s="5">
        <v>215</v>
      </c>
      <c r="C219" s="5">
        <v>13</v>
      </c>
      <c r="D219" s="14" t="s">
        <v>902</v>
      </c>
      <c r="E219" s="14" t="s">
        <v>188</v>
      </c>
      <c r="F219" s="24">
        <v>80</v>
      </c>
    </row>
    <row r="220" spans="2:6" x14ac:dyDescent="0.25">
      <c r="B220" s="5">
        <v>216</v>
      </c>
      <c r="C220" s="5">
        <v>13</v>
      </c>
      <c r="D220" s="14" t="s">
        <v>945</v>
      </c>
      <c r="E220" s="14" t="s">
        <v>189</v>
      </c>
      <c r="F220" s="24">
        <f>31+17+27</f>
        <v>75</v>
      </c>
    </row>
    <row r="221" spans="2:6" x14ac:dyDescent="0.25">
      <c r="B221" s="5">
        <v>217</v>
      </c>
      <c r="C221" s="5">
        <v>13</v>
      </c>
      <c r="D221" s="14" t="s">
        <v>946</v>
      </c>
      <c r="E221" s="14" t="s">
        <v>190</v>
      </c>
      <c r="F221" s="24">
        <v>37</v>
      </c>
    </row>
    <row r="222" spans="2:6" x14ac:dyDescent="0.25">
      <c r="B222" s="5">
        <v>218</v>
      </c>
      <c r="C222" s="5">
        <v>13</v>
      </c>
      <c r="D222" s="14" t="s">
        <v>947</v>
      </c>
      <c r="E222" s="14" t="s">
        <v>191</v>
      </c>
      <c r="F222" s="24">
        <v>84</v>
      </c>
    </row>
    <row r="223" spans="2:6" x14ac:dyDescent="0.25">
      <c r="B223" s="5">
        <v>219</v>
      </c>
      <c r="C223" s="5">
        <v>13</v>
      </c>
      <c r="D223" s="14" t="s">
        <v>948</v>
      </c>
      <c r="E223" s="14" t="s">
        <v>192</v>
      </c>
      <c r="F223" s="24">
        <v>37</v>
      </c>
    </row>
    <row r="224" spans="2:6" x14ac:dyDescent="0.25">
      <c r="B224" s="5">
        <v>220</v>
      </c>
      <c r="C224" s="5">
        <v>13</v>
      </c>
      <c r="D224" s="14" t="s">
        <v>949</v>
      </c>
      <c r="E224" s="14" t="s">
        <v>193</v>
      </c>
      <c r="F224" s="24">
        <v>71</v>
      </c>
    </row>
    <row r="225" spans="2:6" x14ac:dyDescent="0.25">
      <c r="B225" s="5">
        <v>221</v>
      </c>
      <c r="C225" s="5">
        <v>13</v>
      </c>
      <c r="D225" s="14" t="s">
        <v>856</v>
      </c>
      <c r="E225" s="14" t="s">
        <v>103</v>
      </c>
      <c r="F225" s="24">
        <v>13</v>
      </c>
    </row>
    <row r="226" spans="2:6" x14ac:dyDescent="0.25">
      <c r="B226" s="5">
        <v>222</v>
      </c>
      <c r="C226" s="5">
        <v>13</v>
      </c>
      <c r="D226" s="14" t="s">
        <v>820</v>
      </c>
      <c r="E226" s="14" t="s">
        <v>65</v>
      </c>
      <c r="F226" s="24">
        <v>2084</v>
      </c>
    </row>
    <row r="227" spans="2:6" x14ac:dyDescent="0.25">
      <c r="B227" s="5">
        <v>223</v>
      </c>
      <c r="C227" s="5">
        <v>13</v>
      </c>
      <c r="D227" s="14" t="s">
        <v>950</v>
      </c>
      <c r="E227" s="14" t="s">
        <v>194</v>
      </c>
      <c r="F227" s="24">
        <v>26</v>
      </c>
    </row>
    <row r="228" spans="2:6" x14ac:dyDescent="0.25">
      <c r="B228" s="5">
        <v>224</v>
      </c>
      <c r="C228" s="5">
        <v>13</v>
      </c>
      <c r="D228" s="14" t="s">
        <v>824</v>
      </c>
      <c r="E228" s="14" t="s">
        <v>69</v>
      </c>
      <c r="F228" s="24">
        <v>49</v>
      </c>
    </row>
    <row r="229" spans="2:6" x14ac:dyDescent="0.25">
      <c r="B229" s="5">
        <v>225</v>
      </c>
      <c r="C229" s="5">
        <v>13</v>
      </c>
      <c r="D229" s="14" t="s">
        <v>951</v>
      </c>
      <c r="E229" s="14" t="s">
        <v>195</v>
      </c>
      <c r="F229" s="24">
        <f>26+61</f>
        <v>87</v>
      </c>
    </row>
    <row r="230" spans="2:6" x14ac:dyDescent="0.25">
      <c r="B230" s="5">
        <v>226</v>
      </c>
      <c r="C230" s="5">
        <v>13</v>
      </c>
      <c r="D230" s="14" t="s">
        <v>952</v>
      </c>
      <c r="E230" s="14" t="s">
        <v>196</v>
      </c>
      <c r="F230" s="24">
        <v>117</v>
      </c>
    </row>
    <row r="231" spans="2:6" x14ac:dyDescent="0.25">
      <c r="B231" s="5">
        <v>227</v>
      </c>
      <c r="C231" s="5">
        <v>13</v>
      </c>
      <c r="D231" s="14" t="s">
        <v>953</v>
      </c>
      <c r="E231" s="14" t="s">
        <v>197</v>
      </c>
      <c r="F231" s="24">
        <v>72</v>
      </c>
    </row>
    <row r="232" spans="2:6" x14ac:dyDescent="0.25">
      <c r="B232" s="5">
        <v>228</v>
      </c>
      <c r="C232" s="5">
        <v>13</v>
      </c>
      <c r="D232" s="14" t="s">
        <v>954</v>
      </c>
      <c r="E232" s="14" t="s">
        <v>198</v>
      </c>
      <c r="F232" s="24">
        <v>65</v>
      </c>
    </row>
    <row r="233" spans="2:6" x14ac:dyDescent="0.25">
      <c r="B233" s="5">
        <v>229</v>
      </c>
      <c r="C233" s="5">
        <v>13</v>
      </c>
      <c r="D233" s="14" t="s">
        <v>955</v>
      </c>
      <c r="E233" s="14" t="s">
        <v>199</v>
      </c>
      <c r="F233" s="24">
        <v>59</v>
      </c>
    </row>
    <row r="234" spans="2:6" x14ac:dyDescent="0.25">
      <c r="B234" s="5">
        <v>230</v>
      </c>
      <c r="C234" s="5">
        <v>13</v>
      </c>
      <c r="D234" s="14" t="s">
        <v>833</v>
      </c>
      <c r="E234" s="14" t="s">
        <v>79</v>
      </c>
      <c r="F234" s="24">
        <v>48</v>
      </c>
    </row>
    <row r="235" spans="2:6" x14ac:dyDescent="0.25">
      <c r="B235" s="5">
        <v>231</v>
      </c>
      <c r="C235" s="5">
        <v>13</v>
      </c>
      <c r="D235" s="14" t="s">
        <v>956</v>
      </c>
      <c r="E235" s="14" t="s">
        <v>200</v>
      </c>
      <c r="F235" s="24">
        <v>118</v>
      </c>
    </row>
    <row r="236" spans="2:6" ht="14.4" thickBot="1" x14ac:dyDescent="0.3">
      <c r="B236" s="6">
        <v>232</v>
      </c>
      <c r="C236" s="6">
        <v>13</v>
      </c>
      <c r="D236" s="15" t="s">
        <v>957</v>
      </c>
      <c r="E236" s="15" t="s">
        <v>201</v>
      </c>
      <c r="F236" s="25">
        <v>44</v>
      </c>
    </row>
    <row r="237" spans="2:6" x14ac:dyDescent="0.25">
      <c r="B237" s="3">
        <v>233</v>
      </c>
      <c r="C237" s="3">
        <v>14</v>
      </c>
      <c r="D237" s="13" t="s">
        <v>958</v>
      </c>
      <c r="E237" s="13" t="s">
        <v>202</v>
      </c>
      <c r="F237" s="23">
        <v>121</v>
      </c>
    </row>
    <row r="238" spans="2:6" x14ac:dyDescent="0.25">
      <c r="B238" s="5">
        <v>234</v>
      </c>
      <c r="C238" s="5">
        <v>14</v>
      </c>
      <c r="D238" s="14" t="s">
        <v>959</v>
      </c>
      <c r="E238" s="14" t="s">
        <v>203</v>
      </c>
      <c r="F238" s="24">
        <v>138</v>
      </c>
    </row>
    <row r="239" spans="2:6" x14ac:dyDescent="0.25">
      <c r="B239" s="5">
        <v>235</v>
      </c>
      <c r="C239" s="5">
        <v>14</v>
      </c>
      <c r="D239" s="14" t="s">
        <v>960</v>
      </c>
      <c r="E239" s="14" t="s">
        <v>204</v>
      </c>
      <c r="F239" s="24">
        <v>60</v>
      </c>
    </row>
    <row r="240" spans="2:6" x14ac:dyDescent="0.25">
      <c r="B240" s="5">
        <v>236</v>
      </c>
      <c r="C240" s="5">
        <v>14</v>
      </c>
      <c r="D240" s="14" t="s">
        <v>961</v>
      </c>
      <c r="E240" s="14" t="s">
        <v>205</v>
      </c>
      <c r="F240" s="24">
        <v>191</v>
      </c>
    </row>
    <row r="241" spans="2:6" x14ac:dyDescent="0.25">
      <c r="B241" s="5">
        <v>237</v>
      </c>
      <c r="C241" s="5">
        <v>14</v>
      </c>
      <c r="D241" s="14" t="s">
        <v>962</v>
      </c>
      <c r="E241" s="14" t="s">
        <v>58</v>
      </c>
      <c r="F241" s="24">
        <v>79</v>
      </c>
    </row>
    <row r="242" spans="2:6" x14ac:dyDescent="0.25">
      <c r="B242" s="5">
        <v>238</v>
      </c>
      <c r="C242" s="5">
        <v>14</v>
      </c>
      <c r="D242" s="14" t="s">
        <v>963</v>
      </c>
      <c r="E242" s="14" t="s">
        <v>206</v>
      </c>
      <c r="F242" s="24">
        <f>22+24</f>
        <v>46</v>
      </c>
    </row>
    <row r="243" spans="2:6" x14ac:dyDescent="0.25">
      <c r="B243" s="5">
        <v>239</v>
      </c>
      <c r="C243" s="5">
        <v>14</v>
      </c>
      <c r="D243" s="14" t="s">
        <v>964</v>
      </c>
      <c r="E243" s="14" t="s">
        <v>207</v>
      </c>
      <c r="F243" s="24">
        <v>49</v>
      </c>
    </row>
    <row r="244" spans="2:6" x14ac:dyDescent="0.25">
      <c r="B244" s="5">
        <v>240</v>
      </c>
      <c r="C244" s="5">
        <v>14</v>
      </c>
      <c r="D244" s="14" t="s">
        <v>965</v>
      </c>
      <c r="E244" s="14" t="s">
        <v>208</v>
      </c>
      <c r="F244" s="24">
        <v>55</v>
      </c>
    </row>
    <row r="245" spans="2:6" x14ac:dyDescent="0.25">
      <c r="B245" s="5">
        <v>241</v>
      </c>
      <c r="C245" s="5">
        <v>14</v>
      </c>
      <c r="D245" s="14" t="s">
        <v>966</v>
      </c>
      <c r="E245" s="14" t="s">
        <v>209</v>
      </c>
      <c r="F245" s="24">
        <v>41</v>
      </c>
    </row>
    <row r="246" spans="2:6" x14ac:dyDescent="0.25">
      <c r="B246" s="5">
        <v>242</v>
      </c>
      <c r="C246" s="5">
        <v>14</v>
      </c>
      <c r="D246" s="14" t="s">
        <v>818</v>
      </c>
      <c r="E246" s="14" t="s">
        <v>63</v>
      </c>
      <c r="F246" s="24">
        <v>27</v>
      </c>
    </row>
    <row r="247" spans="2:6" x14ac:dyDescent="0.25">
      <c r="B247" s="5">
        <v>243</v>
      </c>
      <c r="C247" s="5">
        <v>14</v>
      </c>
      <c r="D247" s="14" t="s">
        <v>967</v>
      </c>
      <c r="E247" s="14" t="s">
        <v>210</v>
      </c>
      <c r="F247" s="24">
        <v>60</v>
      </c>
    </row>
    <row r="248" spans="2:6" ht="14.4" thickBot="1" x14ac:dyDescent="0.3">
      <c r="B248" s="6">
        <v>244</v>
      </c>
      <c r="C248" s="6">
        <v>14</v>
      </c>
      <c r="D248" s="15" t="s">
        <v>968</v>
      </c>
      <c r="E248" s="15" t="s">
        <v>211</v>
      </c>
      <c r="F248" s="25">
        <v>39</v>
      </c>
    </row>
    <row r="249" spans="2:6" x14ac:dyDescent="0.25">
      <c r="B249" s="3">
        <v>245</v>
      </c>
      <c r="C249" s="3">
        <v>15</v>
      </c>
      <c r="D249" s="13" t="s">
        <v>969</v>
      </c>
      <c r="E249" s="13" t="s">
        <v>212</v>
      </c>
      <c r="F249" s="23">
        <v>226</v>
      </c>
    </row>
    <row r="250" spans="2:6" x14ac:dyDescent="0.25">
      <c r="B250" s="5">
        <v>246</v>
      </c>
      <c r="C250" s="5">
        <v>15</v>
      </c>
      <c r="D250" s="14" t="s">
        <v>785</v>
      </c>
      <c r="E250" s="14" t="s">
        <v>32</v>
      </c>
      <c r="F250" s="24">
        <v>28</v>
      </c>
    </row>
    <row r="251" spans="2:6" x14ac:dyDescent="0.25">
      <c r="B251" s="5">
        <v>247</v>
      </c>
      <c r="C251" s="5">
        <v>15</v>
      </c>
      <c r="D251" s="14" t="s">
        <v>806</v>
      </c>
      <c r="E251" s="14" t="s">
        <v>53</v>
      </c>
      <c r="F251" s="24">
        <v>50</v>
      </c>
    </row>
    <row r="252" spans="2:6" x14ac:dyDescent="0.25">
      <c r="B252" s="5">
        <v>248</v>
      </c>
      <c r="C252" s="5">
        <v>15</v>
      </c>
      <c r="D252" s="14" t="s">
        <v>970</v>
      </c>
      <c r="E252" s="14" t="s">
        <v>213</v>
      </c>
      <c r="F252" s="24">
        <v>109</v>
      </c>
    </row>
    <row r="253" spans="2:6" ht="14.4" thickBot="1" x14ac:dyDescent="0.3">
      <c r="B253" s="6">
        <v>249</v>
      </c>
      <c r="C253" s="6">
        <v>15</v>
      </c>
      <c r="D253" s="15" t="s">
        <v>971</v>
      </c>
      <c r="E253" s="15" t="s">
        <v>214</v>
      </c>
      <c r="F253" s="25">
        <v>148</v>
      </c>
    </row>
    <row r="254" spans="2:6" x14ac:dyDescent="0.25">
      <c r="B254" s="3">
        <v>250</v>
      </c>
      <c r="C254" s="3">
        <v>17</v>
      </c>
      <c r="D254" s="13" t="s">
        <v>972</v>
      </c>
      <c r="E254" s="13" t="s">
        <v>215</v>
      </c>
      <c r="F254" s="23">
        <v>55</v>
      </c>
    </row>
    <row r="255" spans="2:6" x14ac:dyDescent="0.25">
      <c r="B255" s="5">
        <v>251</v>
      </c>
      <c r="C255" s="5">
        <v>17</v>
      </c>
      <c r="D255" s="14" t="s">
        <v>973</v>
      </c>
      <c r="E255" s="14" t="s">
        <v>216</v>
      </c>
      <c r="F255" s="24">
        <v>40</v>
      </c>
    </row>
    <row r="256" spans="2:6" x14ac:dyDescent="0.25">
      <c r="B256" s="5">
        <v>252</v>
      </c>
      <c r="C256" s="5">
        <v>17</v>
      </c>
      <c r="D256" s="14" t="s">
        <v>974</v>
      </c>
      <c r="E256" s="14" t="s">
        <v>217</v>
      </c>
      <c r="F256" s="24">
        <v>24</v>
      </c>
    </row>
    <row r="257" spans="2:6" x14ac:dyDescent="0.25">
      <c r="B257" s="5">
        <v>253</v>
      </c>
      <c r="C257" s="5">
        <v>17</v>
      </c>
      <c r="D257" s="14" t="s">
        <v>975</v>
      </c>
      <c r="E257" s="14" t="s">
        <v>218</v>
      </c>
      <c r="F257" s="24">
        <v>28</v>
      </c>
    </row>
    <row r="258" spans="2:6" x14ac:dyDescent="0.25">
      <c r="B258" s="5">
        <v>254</v>
      </c>
      <c r="C258" s="5">
        <v>17</v>
      </c>
      <c r="D258" s="14" t="s">
        <v>976</v>
      </c>
      <c r="E258" s="14" t="s">
        <v>219</v>
      </c>
      <c r="F258" s="24">
        <v>100</v>
      </c>
    </row>
    <row r="259" spans="2:6" x14ac:dyDescent="0.25">
      <c r="B259" s="5">
        <v>255</v>
      </c>
      <c r="C259" s="5">
        <v>17</v>
      </c>
      <c r="D259" s="14" t="s">
        <v>977</v>
      </c>
      <c r="E259" s="14" t="s">
        <v>220</v>
      </c>
      <c r="F259" s="24">
        <f>36+54</f>
        <v>90</v>
      </c>
    </row>
    <row r="260" spans="2:6" x14ac:dyDescent="0.25">
      <c r="B260" s="5">
        <v>256</v>
      </c>
      <c r="C260" s="5">
        <v>17</v>
      </c>
      <c r="D260" s="14" t="s">
        <v>978</v>
      </c>
      <c r="E260" s="14" t="s">
        <v>143</v>
      </c>
      <c r="F260" s="24">
        <v>82</v>
      </c>
    </row>
    <row r="261" spans="2:6" x14ac:dyDescent="0.25">
      <c r="B261" s="5">
        <v>257</v>
      </c>
      <c r="C261" s="5">
        <v>17</v>
      </c>
      <c r="D261" s="14" t="s">
        <v>979</v>
      </c>
      <c r="E261" s="14" t="s">
        <v>221</v>
      </c>
      <c r="F261" s="24">
        <f>18+93</f>
        <v>111</v>
      </c>
    </row>
    <row r="262" spans="2:6" x14ac:dyDescent="0.25">
      <c r="B262" s="5">
        <v>258</v>
      </c>
      <c r="C262" s="5">
        <v>17</v>
      </c>
      <c r="D262" s="14" t="s">
        <v>980</v>
      </c>
      <c r="E262" s="14" t="s">
        <v>222</v>
      </c>
      <c r="F262" s="24">
        <v>20</v>
      </c>
    </row>
    <row r="263" spans="2:6" x14ac:dyDescent="0.25">
      <c r="B263" s="5">
        <v>259</v>
      </c>
      <c r="C263" s="5">
        <v>17</v>
      </c>
      <c r="D263" s="14" t="s">
        <v>791</v>
      </c>
      <c r="E263" s="14" t="s">
        <v>223</v>
      </c>
      <c r="F263" s="24">
        <v>25</v>
      </c>
    </row>
    <row r="264" spans="2:6" x14ac:dyDescent="0.25">
      <c r="B264" s="5">
        <v>260</v>
      </c>
      <c r="C264" s="5">
        <v>17</v>
      </c>
      <c r="D264" s="14" t="s">
        <v>981</v>
      </c>
      <c r="E264" s="14" t="s">
        <v>224</v>
      </c>
      <c r="F264" s="24">
        <v>40</v>
      </c>
    </row>
    <row r="265" spans="2:6" x14ac:dyDescent="0.25">
      <c r="B265" s="5">
        <v>261</v>
      </c>
      <c r="C265" s="5">
        <v>17</v>
      </c>
      <c r="D265" s="14" t="s">
        <v>982</v>
      </c>
      <c r="E265" s="14" t="s">
        <v>225</v>
      </c>
      <c r="F265" s="24">
        <v>49</v>
      </c>
    </row>
    <row r="266" spans="2:6" x14ac:dyDescent="0.25">
      <c r="B266" s="5">
        <v>262</v>
      </c>
      <c r="C266" s="5">
        <v>17</v>
      </c>
      <c r="D266" s="14" t="s">
        <v>983</v>
      </c>
      <c r="E266" s="14" t="s">
        <v>226</v>
      </c>
      <c r="F266" s="24">
        <v>92</v>
      </c>
    </row>
    <row r="267" spans="2:6" x14ac:dyDescent="0.25">
      <c r="B267" s="5">
        <v>263</v>
      </c>
      <c r="C267" s="5">
        <v>17</v>
      </c>
      <c r="D267" s="14" t="s">
        <v>854</v>
      </c>
      <c r="E267" s="14" t="s">
        <v>71</v>
      </c>
      <c r="F267" s="24">
        <v>380</v>
      </c>
    </row>
    <row r="268" spans="2:6" x14ac:dyDescent="0.25">
      <c r="B268" s="5">
        <v>264</v>
      </c>
      <c r="C268" s="5">
        <v>17</v>
      </c>
      <c r="D268" s="14" t="s">
        <v>984</v>
      </c>
      <c r="E268" s="14" t="s">
        <v>220</v>
      </c>
      <c r="F268" s="24">
        <v>120</v>
      </c>
    </row>
    <row r="269" spans="2:6" x14ac:dyDescent="0.25">
      <c r="B269" s="5">
        <v>265</v>
      </c>
      <c r="C269" s="5">
        <v>17</v>
      </c>
      <c r="D269" s="14" t="s">
        <v>985</v>
      </c>
      <c r="E269" s="14" t="s">
        <v>227</v>
      </c>
      <c r="F269" s="24">
        <f>45+45</f>
        <v>90</v>
      </c>
    </row>
    <row r="270" spans="2:6" x14ac:dyDescent="0.25">
      <c r="B270" s="5">
        <v>266</v>
      </c>
      <c r="C270" s="5">
        <v>17</v>
      </c>
      <c r="D270" s="14" t="s">
        <v>986</v>
      </c>
      <c r="E270" s="14" t="s">
        <v>228</v>
      </c>
      <c r="F270" s="24">
        <f>101+75</f>
        <v>176</v>
      </c>
    </row>
    <row r="271" spans="2:6" x14ac:dyDescent="0.25">
      <c r="B271" s="5">
        <v>267</v>
      </c>
      <c r="C271" s="5">
        <v>17</v>
      </c>
      <c r="D271" s="14" t="s">
        <v>987</v>
      </c>
      <c r="E271" s="14" t="s">
        <v>229</v>
      </c>
      <c r="F271" s="24">
        <v>32</v>
      </c>
    </row>
    <row r="272" spans="2:6" x14ac:dyDescent="0.25">
      <c r="B272" s="5">
        <v>268</v>
      </c>
      <c r="C272" s="5">
        <v>17</v>
      </c>
      <c r="D272" s="14" t="s">
        <v>988</v>
      </c>
      <c r="E272" s="14" t="s">
        <v>230</v>
      </c>
      <c r="F272" s="24">
        <v>40</v>
      </c>
    </row>
    <row r="273" spans="2:6" x14ac:dyDescent="0.25">
      <c r="B273" s="5">
        <v>269</v>
      </c>
      <c r="C273" s="5">
        <v>17</v>
      </c>
      <c r="D273" s="14" t="s">
        <v>989</v>
      </c>
      <c r="E273" s="14" t="s">
        <v>231</v>
      </c>
      <c r="F273" s="24">
        <v>33</v>
      </c>
    </row>
    <row r="274" spans="2:6" x14ac:dyDescent="0.25">
      <c r="B274" s="5">
        <v>270</v>
      </c>
      <c r="C274" s="5">
        <v>17</v>
      </c>
      <c r="D274" s="14" t="s">
        <v>990</v>
      </c>
      <c r="E274" s="14" t="s">
        <v>232</v>
      </c>
      <c r="F274" s="24">
        <v>65</v>
      </c>
    </row>
    <row r="275" spans="2:6" x14ac:dyDescent="0.25">
      <c r="B275" s="5">
        <v>271</v>
      </c>
      <c r="C275" s="5">
        <v>17</v>
      </c>
      <c r="D275" s="14" t="s">
        <v>991</v>
      </c>
      <c r="E275" s="14" t="s">
        <v>233</v>
      </c>
      <c r="F275" s="24">
        <v>24</v>
      </c>
    </row>
    <row r="276" spans="2:6" x14ac:dyDescent="0.25">
      <c r="B276" s="5">
        <v>272</v>
      </c>
      <c r="C276" s="5">
        <v>17</v>
      </c>
      <c r="D276" s="14" t="s">
        <v>992</v>
      </c>
      <c r="E276" s="14" t="s">
        <v>234</v>
      </c>
      <c r="F276" s="24">
        <v>39</v>
      </c>
    </row>
    <row r="277" spans="2:6" x14ac:dyDescent="0.25">
      <c r="B277" s="5">
        <v>273</v>
      </c>
      <c r="C277" s="5">
        <v>17</v>
      </c>
      <c r="D277" s="14" t="s">
        <v>927</v>
      </c>
      <c r="E277" s="14" t="s">
        <v>235</v>
      </c>
      <c r="F277" s="24">
        <v>34</v>
      </c>
    </row>
    <row r="278" spans="2:6" x14ac:dyDescent="0.25">
      <c r="B278" s="5">
        <v>274</v>
      </c>
      <c r="C278" s="5">
        <v>17</v>
      </c>
      <c r="D278" s="14" t="s">
        <v>993</v>
      </c>
      <c r="E278" s="14" t="s">
        <v>236</v>
      </c>
      <c r="F278" s="24">
        <v>107</v>
      </c>
    </row>
    <row r="279" spans="2:6" x14ac:dyDescent="0.25">
      <c r="B279" s="5">
        <v>275</v>
      </c>
      <c r="C279" s="5">
        <v>17</v>
      </c>
      <c r="D279" s="14" t="s">
        <v>994</v>
      </c>
      <c r="E279" s="14" t="s">
        <v>237</v>
      </c>
      <c r="F279" s="24">
        <v>71</v>
      </c>
    </row>
    <row r="280" spans="2:6" x14ac:dyDescent="0.25">
      <c r="B280" s="5">
        <v>276</v>
      </c>
      <c r="C280" s="5">
        <v>17</v>
      </c>
      <c r="D280" s="14" t="s">
        <v>995</v>
      </c>
      <c r="E280" s="14" t="s">
        <v>238</v>
      </c>
      <c r="F280" s="24">
        <v>80</v>
      </c>
    </row>
    <row r="281" spans="2:6" ht="14.4" thickBot="1" x14ac:dyDescent="0.3">
      <c r="B281" s="6">
        <v>277</v>
      </c>
      <c r="C281" s="6">
        <v>17</v>
      </c>
      <c r="D281" s="15" t="s">
        <v>846</v>
      </c>
      <c r="E281" s="15" t="s">
        <v>92</v>
      </c>
      <c r="F281" s="25">
        <v>32</v>
      </c>
    </row>
    <row r="282" spans="2:6" x14ac:dyDescent="0.25">
      <c r="B282" s="3">
        <v>278</v>
      </c>
      <c r="C282" s="3">
        <v>18</v>
      </c>
      <c r="D282" s="13" t="s">
        <v>996</v>
      </c>
      <c r="E282" s="13" t="s">
        <v>239</v>
      </c>
      <c r="F282" s="23">
        <v>468</v>
      </c>
    </row>
    <row r="283" spans="2:6" x14ac:dyDescent="0.25">
      <c r="B283" s="5">
        <v>279</v>
      </c>
      <c r="C283" s="5">
        <v>18</v>
      </c>
      <c r="D283" s="14" t="s">
        <v>792</v>
      </c>
      <c r="E283" s="14" t="s">
        <v>39</v>
      </c>
      <c r="F283" s="24">
        <v>374</v>
      </c>
    </row>
    <row r="284" spans="2:6" x14ac:dyDescent="0.25">
      <c r="B284" s="5">
        <v>280</v>
      </c>
      <c r="C284" s="5">
        <v>18</v>
      </c>
      <c r="D284" s="14" t="s">
        <v>938</v>
      </c>
      <c r="E284" s="14" t="s">
        <v>181</v>
      </c>
      <c r="F284" s="24">
        <v>221</v>
      </c>
    </row>
    <row r="285" spans="2:6" x14ac:dyDescent="0.25">
      <c r="B285" s="5">
        <v>281</v>
      </c>
      <c r="C285" s="5">
        <v>18</v>
      </c>
      <c r="D285" s="14" t="s">
        <v>997</v>
      </c>
      <c r="E285" s="14" t="s">
        <v>240</v>
      </c>
      <c r="F285" s="24">
        <v>29</v>
      </c>
    </row>
    <row r="286" spans="2:6" x14ac:dyDescent="0.25">
      <c r="B286" s="5">
        <v>282</v>
      </c>
      <c r="C286" s="5">
        <v>18</v>
      </c>
      <c r="D286" s="14" t="s">
        <v>998</v>
      </c>
      <c r="E286" s="14" t="s">
        <v>241</v>
      </c>
      <c r="F286" s="24">
        <v>264</v>
      </c>
    </row>
    <row r="287" spans="2:6" x14ac:dyDescent="0.25">
      <c r="B287" s="5">
        <v>283</v>
      </c>
      <c r="C287" s="5">
        <v>18</v>
      </c>
      <c r="D287" s="14" t="s">
        <v>999</v>
      </c>
      <c r="E287" s="14" t="s">
        <v>242</v>
      </c>
      <c r="F287" s="24">
        <v>70</v>
      </c>
    </row>
    <row r="288" spans="2:6" x14ac:dyDescent="0.25">
      <c r="B288" s="5">
        <v>284</v>
      </c>
      <c r="C288" s="5">
        <v>18</v>
      </c>
      <c r="D288" s="14" t="s">
        <v>1000</v>
      </c>
      <c r="E288" s="14" t="s">
        <v>243</v>
      </c>
      <c r="F288" s="24">
        <v>240</v>
      </c>
    </row>
    <row r="289" spans="2:6" x14ac:dyDescent="0.25">
      <c r="B289" s="5">
        <v>285</v>
      </c>
      <c r="C289" s="5">
        <v>18</v>
      </c>
      <c r="D289" s="14" t="s">
        <v>1001</v>
      </c>
      <c r="E289" s="14" t="s">
        <v>244</v>
      </c>
      <c r="F289" s="24">
        <v>46</v>
      </c>
    </row>
    <row r="290" spans="2:6" x14ac:dyDescent="0.25">
      <c r="B290" s="5">
        <v>286</v>
      </c>
      <c r="C290" s="5">
        <v>18</v>
      </c>
      <c r="D290" s="14" t="s">
        <v>1002</v>
      </c>
      <c r="E290" s="14" t="s">
        <v>245</v>
      </c>
      <c r="F290" s="24">
        <v>92</v>
      </c>
    </row>
    <row r="291" spans="2:6" x14ac:dyDescent="0.25">
      <c r="B291" s="5">
        <v>287</v>
      </c>
      <c r="C291" s="5">
        <v>18</v>
      </c>
      <c r="D291" s="14" t="s">
        <v>1003</v>
      </c>
      <c r="E291" s="14" t="s">
        <v>246</v>
      </c>
      <c r="F291" s="24">
        <f>80+180</f>
        <v>260</v>
      </c>
    </row>
    <row r="292" spans="2:6" x14ac:dyDescent="0.25">
      <c r="B292" s="5">
        <v>288</v>
      </c>
      <c r="C292" s="5">
        <v>18</v>
      </c>
      <c r="D292" s="14" t="s">
        <v>1004</v>
      </c>
      <c r="E292" s="14" t="s">
        <v>247</v>
      </c>
      <c r="F292" s="24">
        <v>220</v>
      </c>
    </row>
    <row r="293" spans="2:6" x14ac:dyDescent="0.25">
      <c r="B293" s="5">
        <v>289</v>
      </c>
      <c r="C293" s="5">
        <v>18</v>
      </c>
      <c r="D293" s="14" t="s">
        <v>1005</v>
      </c>
      <c r="E293" s="14" t="s">
        <v>248</v>
      </c>
      <c r="F293" s="24">
        <v>1062</v>
      </c>
    </row>
    <row r="294" spans="2:6" ht="14.4" thickBot="1" x14ac:dyDescent="0.3">
      <c r="B294" s="6">
        <v>290</v>
      </c>
      <c r="C294" s="6">
        <v>18</v>
      </c>
      <c r="D294" s="15" t="s">
        <v>1006</v>
      </c>
      <c r="E294" s="15" t="s">
        <v>249</v>
      </c>
      <c r="F294" s="25">
        <v>103</v>
      </c>
    </row>
    <row r="295" spans="2:6" x14ac:dyDescent="0.25">
      <c r="B295" s="3">
        <v>291</v>
      </c>
      <c r="C295" s="3">
        <v>19</v>
      </c>
      <c r="D295" s="13" t="s">
        <v>1007</v>
      </c>
      <c r="E295" s="13" t="s">
        <v>250</v>
      </c>
      <c r="F295" s="23">
        <f>12+208</f>
        <v>220</v>
      </c>
    </row>
    <row r="296" spans="2:6" x14ac:dyDescent="0.25">
      <c r="B296" s="5">
        <v>292</v>
      </c>
      <c r="C296" s="5">
        <v>19</v>
      </c>
      <c r="D296" s="14" t="s">
        <v>1008</v>
      </c>
      <c r="E296" s="14" t="s">
        <v>93</v>
      </c>
      <c r="F296" s="24">
        <f>61+394</f>
        <v>455</v>
      </c>
    </row>
    <row r="297" spans="2:6" x14ac:dyDescent="0.25">
      <c r="B297" s="5">
        <v>293</v>
      </c>
      <c r="C297" s="5">
        <v>19</v>
      </c>
      <c r="D297" s="14" t="s">
        <v>1009</v>
      </c>
      <c r="E297" s="14" t="s">
        <v>251</v>
      </c>
      <c r="F297" s="24">
        <v>115</v>
      </c>
    </row>
    <row r="298" spans="2:6" x14ac:dyDescent="0.25">
      <c r="B298" s="5">
        <v>294</v>
      </c>
      <c r="C298" s="5">
        <v>19</v>
      </c>
      <c r="D298" s="14" t="s">
        <v>1010</v>
      </c>
      <c r="E298" s="14" t="s">
        <v>252</v>
      </c>
      <c r="F298" s="24">
        <v>95</v>
      </c>
    </row>
    <row r="299" spans="2:6" x14ac:dyDescent="0.25">
      <c r="B299" s="5">
        <v>295</v>
      </c>
      <c r="C299" s="5">
        <v>19</v>
      </c>
      <c r="D299" s="14" t="s">
        <v>1011</v>
      </c>
      <c r="E299" s="14" t="s">
        <v>253</v>
      </c>
      <c r="F299" s="24">
        <v>255</v>
      </c>
    </row>
    <row r="300" spans="2:6" x14ac:dyDescent="0.25">
      <c r="B300" s="5">
        <v>296</v>
      </c>
      <c r="C300" s="5">
        <v>19</v>
      </c>
      <c r="D300" s="14" t="s">
        <v>1012</v>
      </c>
      <c r="E300" s="14" t="s">
        <v>49</v>
      </c>
      <c r="F300" s="24">
        <v>770</v>
      </c>
    </row>
    <row r="301" spans="2:6" x14ac:dyDescent="0.25">
      <c r="B301" s="5">
        <v>297</v>
      </c>
      <c r="C301" s="5">
        <v>19</v>
      </c>
      <c r="D301" s="14" t="s">
        <v>1013</v>
      </c>
      <c r="E301" s="14" t="s">
        <v>254</v>
      </c>
      <c r="F301" s="24">
        <f>36+550</f>
        <v>586</v>
      </c>
    </row>
    <row r="302" spans="2:6" x14ac:dyDescent="0.25">
      <c r="B302" s="5">
        <v>298</v>
      </c>
      <c r="C302" s="5">
        <v>19</v>
      </c>
      <c r="D302" s="14" t="s">
        <v>1014</v>
      </c>
      <c r="E302" s="14" t="s">
        <v>255</v>
      </c>
      <c r="F302" s="24">
        <v>105</v>
      </c>
    </row>
    <row r="303" spans="2:6" x14ac:dyDescent="0.25">
      <c r="B303" s="5">
        <v>299</v>
      </c>
      <c r="C303" s="5">
        <v>19</v>
      </c>
      <c r="D303" s="14" t="s">
        <v>823</v>
      </c>
      <c r="E303" s="14" t="s">
        <v>68</v>
      </c>
      <c r="F303" s="24">
        <v>296</v>
      </c>
    </row>
    <row r="304" spans="2:6" x14ac:dyDescent="0.25">
      <c r="B304" s="5">
        <v>300</v>
      </c>
      <c r="C304" s="5">
        <v>19</v>
      </c>
      <c r="D304" s="14" t="s">
        <v>857</v>
      </c>
      <c r="E304" s="14" t="s">
        <v>104</v>
      </c>
      <c r="F304" s="24">
        <v>420</v>
      </c>
    </row>
    <row r="305" spans="2:6" x14ac:dyDescent="0.25">
      <c r="B305" s="5">
        <v>301</v>
      </c>
      <c r="C305" s="5">
        <v>19</v>
      </c>
      <c r="D305" s="14" t="s">
        <v>858</v>
      </c>
      <c r="E305" s="14" t="s">
        <v>105</v>
      </c>
      <c r="F305" s="24">
        <f>234+258</f>
        <v>492</v>
      </c>
    </row>
    <row r="306" spans="2:6" x14ac:dyDescent="0.25">
      <c r="B306" s="5">
        <v>302</v>
      </c>
      <c r="C306" s="5">
        <v>19</v>
      </c>
      <c r="D306" s="14" t="s">
        <v>1015</v>
      </c>
      <c r="E306" s="14" t="s">
        <v>256</v>
      </c>
      <c r="F306" s="24">
        <f>116+120</f>
        <v>236</v>
      </c>
    </row>
    <row r="307" spans="2:6" x14ac:dyDescent="0.25">
      <c r="B307" s="5">
        <v>303</v>
      </c>
      <c r="C307" s="5">
        <v>19</v>
      </c>
      <c r="D307" s="14" t="s">
        <v>1016</v>
      </c>
      <c r="E307" s="14" t="s">
        <v>93</v>
      </c>
      <c r="F307" s="24">
        <f>196+204</f>
        <v>400</v>
      </c>
    </row>
    <row r="308" spans="2:6" ht="14.4" thickBot="1" x14ac:dyDescent="0.3">
      <c r="B308" s="6">
        <v>304</v>
      </c>
      <c r="C308" s="6">
        <v>19</v>
      </c>
      <c r="D308" s="15" t="s">
        <v>843</v>
      </c>
      <c r="E308" s="15" t="s">
        <v>89</v>
      </c>
      <c r="F308" s="25">
        <v>236</v>
      </c>
    </row>
    <row r="309" spans="2:6" x14ac:dyDescent="0.25">
      <c r="B309" s="3">
        <v>305</v>
      </c>
      <c r="C309" s="3">
        <v>20</v>
      </c>
      <c r="D309" s="13" t="s">
        <v>1017</v>
      </c>
      <c r="E309" s="13" t="s">
        <v>257</v>
      </c>
      <c r="F309" s="23">
        <v>709</v>
      </c>
    </row>
    <row r="310" spans="2:6" x14ac:dyDescent="0.25">
      <c r="B310" s="5">
        <v>306</v>
      </c>
      <c r="C310" s="5">
        <v>20</v>
      </c>
      <c r="D310" s="14" t="s">
        <v>1018</v>
      </c>
      <c r="E310" s="14" t="s">
        <v>258</v>
      </c>
      <c r="F310" s="24">
        <v>10</v>
      </c>
    </row>
    <row r="311" spans="2:6" x14ac:dyDescent="0.25">
      <c r="B311" s="5">
        <v>307</v>
      </c>
      <c r="C311" s="5">
        <v>20</v>
      </c>
      <c r="D311" s="14" t="s">
        <v>1019</v>
      </c>
      <c r="E311" s="14" t="s">
        <v>259</v>
      </c>
      <c r="F311" s="24">
        <v>550</v>
      </c>
    </row>
    <row r="312" spans="2:6" x14ac:dyDescent="0.25">
      <c r="B312" s="5">
        <v>308</v>
      </c>
      <c r="C312" s="5">
        <v>20</v>
      </c>
      <c r="D312" s="14" t="s">
        <v>1020</v>
      </c>
      <c r="E312" s="14" t="s">
        <v>260</v>
      </c>
      <c r="F312" s="24">
        <v>2400</v>
      </c>
    </row>
    <row r="313" spans="2:6" x14ac:dyDescent="0.25">
      <c r="B313" s="5">
        <v>309</v>
      </c>
      <c r="C313" s="5">
        <v>20</v>
      </c>
      <c r="D313" s="14" t="s">
        <v>804</v>
      </c>
      <c r="E313" s="14" t="s">
        <v>51</v>
      </c>
      <c r="F313" s="24">
        <v>318</v>
      </c>
    </row>
    <row r="314" spans="2:6" x14ac:dyDescent="0.25">
      <c r="B314" s="5">
        <v>310</v>
      </c>
      <c r="C314" s="5">
        <v>20</v>
      </c>
      <c r="D314" s="14" t="s">
        <v>1021</v>
      </c>
      <c r="E314" s="14" t="s">
        <v>261</v>
      </c>
      <c r="F314" s="24">
        <v>316</v>
      </c>
    </row>
    <row r="315" spans="2:6" x14ac:dyDescent="0.25">
      <c r="B315" s="5">
        <v>311</v>
      </c>
      <c r="C315" s="5">
        <v>20</v>
      </c>
      <c r="D315" s="14" t="s">
        <v>946</v>
      </c>
      <c r="E315" s="14" t="s">
        <v>190</v>
      </c>
      <c r="F315" s="24">
        <v>674</v>
      </c>
    </row>
    <row r="316" spans="2:6" x14ac:dyDescent="0.25">
      <c r="B316" s="5">
        <v>312</v>
      </c>
      <c r="C316" s="5">
        <v>20</v>
      </c>
      <c r="D316" s="14" t="s">
        <v>816</v>
      </c>
      <c r="E316" s="14" t="s">
        <v>49</v>
      </c>
      <c r="F316" s="24">
        <v>720</v>
      </c>
    </row>
    <row r="317" spans="2:6" x14ac:dyDescent="0.25">
      <c r="B317" s="5">
        <v>313</v>
      </c>
      <c r="C317" s="5">
        <v>20</v>
      </c>
      <c r="D317" s="14" t="s">
        <v>837</v>
      </c>
      <c r="E317" s="14" t="s">
        <v>83</v>
      </c>
      <c r="F317" s="24">
        <v>36</v>
      </c>
    </row>
    <row r="318" spans="2:6" x14ac:dyDescent="0.25">
      <c r="B318" s="5">
        <v>314</v>
      </c>
      <c r="C318" s="5">
        <v>20</v>
      </c>
      <c r="D318" s="14" t="s">
        <v>1022</v>
      </c>
      <c r="E318" s="14" t="s">
        <v>262</v>
      </c>
      <c r="F318" s="24">
        <f>236+3253</f>
        <v>3489</v>
      </c>
    </row>
    <row r="319" spans="2:6" ht="14.4" thickBot="1" x14ac:dyDescent="0.3">
      <c r="B319" s="6">
        <v>315</v>
      </c>
      <c r="C319" s="6">
        <v>20</v>
      </c>
      <c r="D319" s="15" t="s">
        <v>1023</v>
      </c>
      <c r="E319" s="15" t="s">
        <v>263</v>
      </c>
      <c r="F319" s="25">
        <v>390</v>
      </c>
    </row>
    <row r="320" spans="2:6" x14ac:dyDescent="0.25">
      <c r="B320" s="3">
        <v>316</v>
      </c>
      <c r="C320" s="3">
        <v>21</v>
      </c>
      <c r="D320" s="13" t="s">
        <v>1024</v>
      </c>
      <c r="E320" s="13" t="s">
        <v>264</v>
      </c>
      <c r="F320" s="23">
        <v>293</v>
      </c>
    </row>
    <row r="321" spans="2:6" x14ac:dyDescent="0.25">
      <c r="B321" s="5">
        <v>317</v>
      </c>
      <c r="C321" s="5">
        <v>21</v>
      </c>
      <c r="D321" s="14" t="s">
        <v>1025</v>
      </c>
      <c r="E321" s="14" t="s">
        <v>265</v>
      </c>
      <c r="F321" s="24">
        <v>16</v>
      </c>
    </row>
    <row r="322" spans="2:6" x14ac:dyDescent="0.25">
      <c r="B322" s="5">
        <v>318</v>
      </c>
      <c r="C322" s="5">
        <v>21</v>
      </c>
      <c r="D322" s="14" t="s">
        <v>865</v>
      </c>
      <c r="E322" s="14" t="s">
        <v>113</v>
      </c>
      <c r="F322" s="24">
        <v>52</v>
      </c>
    </row>
    <row r="323" spans="2:6" x14ac:dyDescent="0.25">
      <c r="B323" s="5">
        <v>319</v>
      </c>
      <c r="C323" s="5">
        <v>21</v>
      </c>
      <c r="D323" s="14" t="s">
        <v>1026</v>
      </c>
      <c r="E323" s="14" t="s">
        <v>266</v>
      </c>
      <c r="F323" s="24">
        <v>67</v>
      </c>
    </row>
    <row r="324" spans="2:6" x14ac:dyDescent="0.25">
      <c r="B324" s="5">
        <v>320</v>
      </c>
      <c r="C324" s="5">
        <v>21</v>
      </c>
      <c r="D324" s="14" t="s">
        <v>1027</v>
      </c>
      <c r="E324" s="14" t="s">
        <v>29</v>
      </c>
      <c r="F324" s="24">
        <v>81</v>
      </c>
    </row>
    <row r="325" spans="2:6" x14ac:dyDescent="0.25">
      <c r="B325" s="5">
        <v>321</v>
      </c>
      <c r="C325" s="5">
        <v>21</v>
      </c>
      <c r="D325" s="14" t="s">
        <v>1028</v>
      </c>
      <c r="E325" s="14" t="s">
        <v>267</v>
      </c>
      <c r="F325" s="24">
        <v>83</v>
      </c>
    </row>
    <row r="326" spans="2:6" x14ac:dyDescent="0.25">
      <c r="B326" s="5">
        <v>322</v>
      </c>
      <c r="C326" s="5">
        <v>21</v>
      </c>
      <c r="D326" s="14" t="s">
        <v>1029</v>
      </c>
      <c r="E326" s="14" t="s">
        <v>268</v>
      </c>
      <c r="F326" s="24">
        <v>98</v>
      </c>
    </row>
    <row r="327" spans="2:6" x14ac:dyDescent="0.25">
      <c r="B327" s="5">
        <v>323</v>
      </c>
      <c r="C327" s="5">
        <v>21</v>
      </c>
      <c r="D327" s="14" t="s">
        <v>1030</v>
      </c>
      <c r="E327" s="14" t="s">
        <v>269</v>
      </c>
      <c r="F327" s="24">
        <v>130</v>
      </c>
    </row>
    <row r="328" spans="2:6" x14ac:dyDescent="0.25">
      <c r="B328" s="5">
        <v>324</v>
      </c>
      <c r="C328" s="5">
        <v>21</v>
      </c>
      <c r="D328" s="14" t="s">
        <v>1031</v>
      </c>
      <c r="E328" s="14" t="s">
        <v>270</v>
      </c>
      <c r="F328" s="24">
        <v>232</v>
      </c>
    </row>
    <row r="329" spans="2:6" x14ac:dyDescent="0.25">
      <c r="B329" s="5">
        <v>325</v>
      </c>
      <c r="C329" s="5">
        <v>21</v>
      </c>
      <c r="D329" s="14" t="s">
        <v>1032</v>
      </c>
      <c r="E329" s="14" t="s">
        <v>271</v>
      </c>
      <c r="F329" s="24">
        <v>40</v>
      </c>
    </row>
    <row r="330" spans="2:6" x14ac:dyDescent="0.25">
      <c r="B330" s="5">
        <v>326</v>
      </c>
      <c r="C330" s="5">
        <v>21</v>
      </c>
      <c r="D330" s="14" t="s">
        <v>1033</v>
      </c>
      <c r="E330" s="14" t="s">
        <v>272</v>
      </c>
      <c r="F330" s="24">
        <v>86</v>
      </c>
    </row>
    <row r="331" spans="2:6" x14ac:dyDescent="0.25">
      <c r="B331" s="5">
        <v>327</v>
      </c>
      <c r="C331" s="5">
        <v>21</v>
      </c>
      <c r="D331" s="14" t="s">
        <v>1034</v>
      </c>
      <c r="E331" s="14" t="s">
        <v>273</v>
      </c>
      <c r="F331" s="24">
        <v>34</v>
      </c>
    </row>
    <row r="332" spans="2:6" x14ac:dyDescent="0.25">
      <c r="B332" s="5">
        <v>328</v>
      </c>
      <c r="C332" s="5">
        <v>21</v>
      </c>
      <c r="D332" s="14" t="s">
        <v>1035</v>
      </c>
      <c r="E332" s="14" t="s">
        <v>274</v>
      </c>
      <c r="F332" s="24">
        <v>32</v>
      </c>
    </row>
    <row r="333" spans="2:6" x14ac:dyDescent="0.25">
      <c r="B333" s="5">
        <v>329</v>
      </c>
      <c r="C333" s="5">
        <v>21</v>
      </c>
      <c r="D333" s="14" t="s">
        <v>1036</v>
      </c>
      <c r="E333" s="14" t="s">
        <v>275</v>
      </c>
      <c r="F333" s="24">
        <v>57</v>
      </c>
    </row>
    <row r="334" spans="2:6" x14ac:dyDescent="0.25">
      <c r="B334" s="5">
        <v>330</v>
      </c>
      <c r="C334" s="5">
        <v>21</v>
      </c>
      <c r="D334" s="14" t="s">
        <v>1037</v>
      </c>
      <c r="E334" s="14" t="s">
        <v>276</v>
      </c>
      <c r="F334" s="24">
        <v>95</v>
      </c>
    </row>
    <row r="335" spans="2:6" x14ac:dyDescent="0.25">
      <c r="B335" s="5">
        <v>331</v>
      </c>
      <c r="C335" s="5">
        <v>21</v>
      </c>
      <c r="D335" s="14" t="s">
        <v>997</v>
      </c>
      <c r="E335" s="14" t="s">
        <v>277</v>
      </c>
      <c r="F335" s="24">
        <v>217</v>
      </c>
    </row>
    <row r="336" spans="2:6" x14ac:dyDescent="0.25">
      <c r="B336" s="5">
        <v>332</v>
      </c>
      <c r="C336" s="5">
        <v>21</v>
      </c>
      <c r="D336" s="14" t="s">
        <v>1038</v>
      </c>
      <c r="E336" s="14" t="s">
        <v>278</v>
      </c>
      <c r="F336" s="24">
        <v>67</v>
      </c>
    </row>
    <row r="337" spans="2:6" x14ac:dyDescent="0.25">
      <c r="B337" s="5">
        <v>333</v>
      </c>
      <c r="C337" s="5">
        <v>21</v>
      </c>
      <c r="D337" s="14" t="s">
        <v>1039</v>
      </c>
      <c r="E337" s="14" t="s">
        <v>279</v>
      </c>
      <c r="F337" s="24">
        <v>20</v>
      </c>
    </row>
    <row r="338" spans="2:6" x14ac:dyDescent="0.25">
      <c r="B338" s="5">
        <v>334</v>
      </c>
      <c r="C338" s="5">
        <v>21</v>
      </c>
      <c r="D338" s="14" t="s">
        <v>1040</v>
      </c>
      <c r="E338" s="14" t="s">
        <v>280</v>
      </c>
      <c r="F338" s="24">
        <v>85</v>
      </c>
    </row>
    <row r="339" spans="2:6" x14ac:dyDescent="0.25">
      <c r="B339" s="5">
        <v>335</v>
      </c>
      <c r="C339" s="5">
        <v>21</v>
      </c>
      <c r="D339" s="14" t="s">
        <v>1041</v>
      </c>
      <c r="E339" s="14" t="s">
        <v>281</v>
      </c>
      <c r="F339" s="24">
        <v>65</v>
      </c>
    </row>
    <row r="340" spans="2:6" x14ac:dyDescent="0.25">
      <c r="B340" s="5">
        <v>336</v>
      </c>
      <c r="C340" s="5">
        <v>21</v>
      </c>
      <c r="D340" s="14" t="s">
        <v>1042</v>
      </c>
      <c r="E340" s="14" t="s">
        <v>282</v>
      </c>
      <c r="F340" s="24">
        <v>98</v>
      </c>
    </row>
    <row r="341" spans="2:6" x14ac:dyDescent="0.25">
      <c r="B341" s="5">
        <v>337</v>
      </c>
      <c r="C341" s="5">
        <v>21</v>
      </c>
      <c r="D341" s="14" t="s">
        <v>1043</v>
      </c>
      <c r="E341" s="14" t="s">
        <v>277</v>
      </c>
      <c r="F341" s="24">
        <v>87</v>
      </c>
    </row>
    <row r="342" spans="2:6" x14ac:dyDescent="0.25">
      <c r="B342" s="5">
        <v>338</v>
      </c>
      <c r="C342" s="5">
        <v>21</v>
      </c>
      <c r="D342" s="14" t="s">
        <v>1044</v>
      </c>
      <c r="E342" s="14" t="s">
        <v>283</v>
      </c>
      <c r="F342" s="24">
        <v>25</v>
      </c>
    </row>
    <row r="343" spans="2:6" x14ac:dyDescent="0.25">
      <c r="B343" s="5">
        <v>339</v>
      </c>
      <c r="C343" s="5">
        <v>21</v>
      </c>
      <c r="D343" s="14" t="s">
        <v>1045</v>
      </c>
      <c r="E343" s="14" t="s">
        <v>284</v>
      </c>
      <c r="F343" s="24">
        <v>80</v>
      </c>
    </row>
    <row r="344" spans="2:6" x14ac:dyDescent="0.25">
      <c r="B344" s="5">
        <v>340</v>
      </c>
      <c r="C344" s="5">
        <v>21</v>
      </c>
      <c r="D344" s="14" t="s">
        <v>1046</v>
      </c>
      <c r="E344" s="14" t="s">
        <v>285</v>
      </c>
      <c r="F344" s="24">
        <v>27</v>
      </c>
    </row>
    <row r="345" spans="2:6" x14ac:dyDescent="0.25">
      <c r="B345" s="5">
        <v>341</v>
      </c>
      <c r="C345" s="5">
        <v>21</v>
      </c>
      <c r="D345" s="14" t="s">
        <v>1047</v>
      </c>
      <c r="E345" s="14" t="s">
        <v>286</v>
      </c>
      <c r="F345" s="24">
        <v>94</v>
      </c>
    </row>
    <row r="346" spans="2:6" x14ac:dyDescent="0.25">
      <c r="B346" s="5">
        <v>342</v>
      </c>
      <c r="C346" s="5">
        <v>21</v>
      </c>
      <c r="D346" s="14" t="s">
        <v>1048</v>
      </c>
      <c r="E346" s="14" t="s">
        <v>287</v>
      </c>
      <c r="F346" s="24">
        <v>450</v>
      </c>
    </row>
    <row r="347" spans="2:6" x14ac:dyDescent="0.25">
      <c r="B347" s="5">
        <v>343</v>
      </c>
      <c r="C347" s="5">
        <v>21</v>
      </c>
      <c r="D347" s="14" t="s">
        <v>1049</v>
      </c>
      <c r="E347" s="14" t="s">
        <v>288</v>
      </c>
      <c r="F347" s="24">
        <v>35</v>
      </c>
    </row>
    <row r="348" spans="2:6" x14ac:dyDescent="0.25">
      <c r="B348" s="5">
        <v>344</v>
      </c>
      <c r="C348" s="5">
        <v>21</v>
      </c>
      <c r="D348" s="14" t="s">
        <v>1050</v>
      </c>
      <c r="E348" s="14" t="s">
        <v>289</v>
      </c>
      <c r="F348" s="24">
        <v>42</v>
      </c>
    </row>
    <row r="349" spans="2:6" x14ac:dyDescent="0.25">
      <c r="B349" s="5">
        <v>345</v>
      </c>
      <c r="C349" s="5">
        <v>21</v>
      </c>
      <c r="D349" s="14" t="s">
        <v>1051</v>
      </c>
      <c r="E349" s="14" t="s">
        <v>277</v>
      </c>
      <c r="F349" s="24">
        <v>87</v>
      </c>
    </row>
    <row r="350" spans="2:6" x14ac:dyDescent="0.25">
      <c r="B350" s="5">
        <v>346</v>
      </c>
      <c r="C350" s="5">
        <v>21</v>
      </c>
      <c r="D350" s="14" t="s">
        <v>1052</v>
      </c>
      <c r="E350" s="14" t="s">
        <v>290</v>
      </c>
      <c r="F350" s="24">
        <v>14</v>
      </c>
    </row>
    <row r="351" spans="2:6" x14ac:dyDescent="0.25">
      <c r="B351" s="5">
        <v>347</v>
      </c>
      <c r="C351" s="5">
        <v>21</v>
      </c>
      <c r="D351" s="14" t="s">
        <v>826</v>
      </c>
      <c r="E351" s="14" t="s">
        <v>72</v>
      </c>
      <c r="F351" s="24">
        <v>1017</v>
      </c>
    </row>
    <row r="352" spans="2:6" x14ac:dyDescent="0.25">
      <c r="B352" s="5">
        <v>348</v>
      </c>
      <c r="C352" s="5">
        <v>21</v>
      </c>
      <c r="D352" s="14" t="s">
        <v>1053</v>
      </c>
      <c r="E352" s="14" t="s">
        <v>291</v>
      </c>
      <c r="F352" s="24">
        <v>41</v>
      </c>
    </row>
    <row r="353" spans="2:6" x14ac:dyDescent="0.25">
      <c r="B353" s="5">
        <v>349</v>
      </c>
      <c r="C353" s="5">
        <v>21</v>
      </c>
      <c r="D353" s="14" t="s">
        <v>1054</v>
      </c>
      <c r="E353" s="14" t="s">
        <v>292</v>
      </c>
      <c r="F353" s="24">
        <f>31+168</f>
        <v>199</v>
      </c>
    </row>
    <row r="354" spans="2:6" x14ac:dyDescent="0.25">
      <c r="B354" s="5">
        <v>350</v>
      </c>
      <c r="C354" s="5">
        <v>21</v>
      </c>
      <c r="D354" s="14" t="s">
        <v>827</v>
      </c>
      <c r="E354" s="14" t="s">
        <v>73</v>
      </c>
      <c r="F354" s="24">
        <v>101</v>
      </c>
    </row>
    <row r="355" spans="2:6" x14ac:dyDescent="0.25">
      <c r="B355" s="5">
        <v>351</v>
      </c>
      <c r="C355" s="5">
        <v>21</v>
      </c>
      <c r="D355" s="14" t="s">
        <v>1055</v>
      </c>
      <c r="E355" s="14" t="s">
        <v>293</v>
      </c>
      <c r="F355" s="24">
        <f>90+47</f>
        <v>137</v>
      </c>
    </row>
    <row r="356" spans="2:6" x14ac:dyDescent="0.25">
      <c r="B356" s="5">
        <v>352</v>
      </c>
      <c r="C356" s="5">
        <v>21</v>
      </c>
      <c r="D356" s="14" t="s">
        <v>1056</v>
      </c>
      <c r="E356" s="14" t="s">
        <v>294</v>
      </c>
      <c r="F356" s="24">
        <f>32+89</f>
        <v>121</v>
      </c>
    </row>
    <row r="357" spans="2:6" x14ac:dyDescent="0.25">
      <c r="B357" s="5">
        <v>353</v>
      </c>
      <c r="C357" s="5">
        <v>21</v>
      </c>
      <c r="D357" s="14" t="s">
        <v>1057</v>
      </c>
      <c r="E357" s="14" t="s">
        <v>295</v>
      </c>
      <c r="F357" s="24">
        <f>31+78</f>
        <v>109</v>
      </c>
    </row>
    <row r="358" spans="2:6" x14ac:dyDescent="0.25">
      <c r="B358" s="5">
        <v>354</v>
      </c>
      <c r="C358" s="5">
        <v>21</v>
      </c>
      <c r="D358" s="14" t="s">
        <v>1058</v>
      </c>
      <c r="E358" s="14" t="s">
        <v>296</v>
      </c>
      <c r="F358" s="24">
        <f>31+70</f>
        <v>101</v>
      </c>
    </row>
    <row r="359" spans="2:6" x14ac:dyDescent="0.25">
      <c r="B359" s="5">
        <v>355</v>
      </c>
      <c r="C359" s="5">
        <v>21</v>
      </c>
      <c r="D359" s="14" t="s">
        <v>1059</v>
      </c>
      <c r="E359" s="14" t="s">
        <v>297</v>
      </c>
      <c r="F359" s="24">
        <v>190</v>
      </c>
    </row>
    <row r="360" spans="2:6" x14ac:dyDescent="0.25">
      <c r="B360" s="5">
        <v>356</v>
      </c>
      <c r="C360" s="5">
        <v>21</v>
      </c>
      <c r="D360" s="14" t="s">
        <v>1060</v>
      </c>
      <c r="E360" s="14" t="s">
        <v>298</v>
      </c>
      <c r="F360" s="24">
        <f>96+118+33</f>
        <v>247</v>
      </c>
    </row>
    <row r="361" spans="2:6" x14ac:dyDescent="0.25">
      <c r="B361" s="5">
        <v>357</v>
      </c>
      <c r="C361" s="5">
        <v>21</v>
      </c>
      <c r="D361" s="14" t="s">
        <v>1061</v>
      </c>
      <c r="E361" s="14" t="s">
        <v>299</v>
      </c>
      <c r="F361" s="24">
        <v>359</v>
      </c>
    </row>
    <row r="362" spans="2:6" x14ac:dyDescent="0.25">
      <c r="B362" s="5">
        <v>358</v>
      </c>
      <c r="C362" s="5">
        <v>21</v>
      </c>
      <c r="D362" s="14" t="s">
        <v>1062</v>
      </c>
      <c r="E362" s="14" t="s">
        <v>300</v>
      </c>
      <c r="F362" s="24">
        <v>77</v>
      </c>
    </row>
    <row r="363" spans="2:6" x14ac:dyDescent="0.25">
      <c r="B363" s="5">
        <v>359</v>
      </c>
      <c r="C363" s="5">
        <v>21</v>
      </c>
      <c r="D363" s="14" t="s">
        <v>1063</v>
      </c>
      <c r="E363" s="14" t="s">
        <v>301</v>
      </c>
      <c r="F363" s="24">
        <v>58</v>
      </c>
    </row>
    <row r="364" spans="2:6" x14ac:dyDescent="0.25">
      <c r="B364" s="5">
        <v>360</v>
      </c>
      <c r="C364" s="5">
        <v>21</v>
      </c>
      <c r="D364" s="14" t="s">
        <v>1064</v>
      </c>
      <c r="E364" s="14" t="s">
        <v>302</v>
      </c>
      <c r="F364" s="24">
        <v>27</v>
      </c>
    </row>
    <row r="365" spans="2:6" x14ac:dyDescent="0.25">
      <c r="B365" s="5">
        <v>361</v>
      </c>
      <c r="C365" s="5">
        <v>21</v>
      </c>
      <c r="D365" s="14" t="s">
        <v>1065</v>
      </c>
      <c r="E365" s="14" t="s">
        <v>303</v>
      </c>
      <c r="F365" s="24">
        <f>26+54</f>
        <v>80</v>
      </c>
    </row>
    <row r="366" spans="2:6" x14ac:dyDescent="0.25">
      <c r="B366" s="5">
        <v>362</v>
      </c>
      <c r="C366" s="5">
        <v>21</v>
      </c>
      <c r="D366" s="14" t="s">
        <v>1066</v>
      </c>
      <c r="E366" s="14" t="s">
        <v>304</v>
      </c>
      <c r="F366" s="24">
        <f>80+16</f>
        <v>96</v>
      </c>
    </row>
    <row r="367" spans="2:6" x14ac:dyDescent="0.25">
      <c r="B367" s="5">
        <v>363</v>
      </c>
      <c r="C367" s="5">
        <v>21</v>
      </c>
      <c r="D367" s="14" t="s">
        <v>1067</v>
      </c>
      <c r="E367" s="14" t="s">
        <v>305</v>
      </c>
      <c r="F367" s="24">
        <v>60</v>
      </c>
    </row>
    <row r="368" spans="2:6" x14ac:dyDescent="0.25">
      <c r="B368" s="5">
        <v>364</v>
      </c>
      <c r="C368" s="5">
        <v>21</v>
      </c>
      <c r="D368" s="14" t="s">
        <v>1068</v>
      </c>
      <c r="E368" s="14" t="s">
        <v>306</v>
      </c>
      <c r="F368" s="24">
        <v>164</v>
      </c>
    </row>
    <row r="369" spans="2:6" ht="14.4" thickBot="1" x14ac:dyDescent="0.3">
      <c r="B369" s="6">
        <v>365</v>
      </c>
      <c r="C369" s="6">
        <v>21</v>
      </c>
      <c r="D369" s="15" t="s">
        <v>845</v>
      </c>
      <c r="E369" s="15" t="s">
        <v>91</v>
      </c>
      <c r="F369" s="25">
        <v>300</v>
      </c>
    </row>
    <row r="370" spans="2:6" x14ac:dyDescent="0.25">
      <c r="B370" s="3">
        <v>366</v>
      </c>
      <c r="C370" s="3">
        <v>22</v>
      </c>
      <c r="D370" s="13" t="s">
        <v>1069</v>
      </c>
      <c r="E370" s="13" t="s">
        <v>307</v>
      </c>
      <c r="F370" s="23">
        <v>366</v>
      </c>
    </row>
    <row r="371" spans="2:6" x14ac:dyDescent="0.25">
      <c r="B371" s="5">
        <v>367</v>
      </c>
      <c r="C371" s="5">
        <v>22</v>
      </c>
      <c r="D371" s="14" t="s">
        <v>1070</v>
      </c>
      <c r="E371" s="14" t="s">
        <v>150</v>
      </c>
      <c r="F371" s="24">
        <v>107</v>
      </c>
    </row>
    <row r="372" spans="2:6" x14ac:dyDescent="0.25">
      <c r="B372" s="5">
        <v>368</v>
      </c>
      <c r="C372" s="5">
        <v>22</v>
      </c>
      <c r="D372" s="14" t="s">
        <v>1071</v>
      </c>
      <c r="E372" s="14" t="s">
        <v>308</v>
      </c>
      <c r="F372" s="24">
        <v>191</v>
      </c>
    </row>
    <row r="373" spans="2:6" x14ac:dyDescent="0.25">
      <c r="B373" s="5">
        <v>369</v>
      </c>
      <c r="C373" s="5">
        <v>22</v>
      </c>
      <c r="D373" s="14" t="s">
        <v>1072</v>
      </c>
      <c r="E373" s="14" t="s">
        <v>309</v>
      </c>
      <c r="F373" s="24">
        <v>107</v>
      </c>
    </row>
    <row r="374" spans="2:6" ht="14.4" thickBot="1" x14ac:dyDescent="0.3">
      <c r="B374" s="6">
        <v>370</v>
      </c>
      <c r="C374" s="6">
        <v>22</v>
      </c>
      <c r="D374" s="15" t="s">
        <v>1073</v>
      </c>
      <c r="E374" s="15" t="s">
        <v>310</v>
      </c>
      <c r="F374" s="25">
        <v>300</v>
      </c>
    </row>
    <row r="375" spans="2:6" x14ac:dyDescent="0.25">
      <c r="B375" s="3">
        <v>371</v>
      </c>
      <c r="C375" s="3">
        <v>24</v>
      </c>
      <c r="D375" s="13" t="s">
        <v>784</v>
      </c>
      <c r="E375" s="13" t="s">
        <v>31</v>
      </c>
      <c r="F375" s="23">
        <v>173</v>
      </c>
    </row>
    <row r="376" spans="2:6" x14ac:dyDescent="0.25">
      <c r="B376" s="5">
        <v>372</v>
      </c>
      <c r="C376" s="5">
        <v>24</v>
      </c>
      <c r="D376" s="14" t="s">
        <v>1074</v>
      </c>
      <c r="E376" s="14" t="s">
        <v>311</v>
      </c>
      <c r="F376" s="24">
        <v>122</v>
      </c>
    </row>
    <row r="377" spans="2:6" x14ac:dyDescent="0.25">
      <c r="B377" s="5">
        <v>373</v>
      </c>
      <c r="C377" s="5">
        <v>24</v>
      </c>
      <c r="D377" s="14" t="s">
        <v>1075</v>
      </c>
      <c r="E377" s="14" t="s">
        <v>312</v>
      </c>
      <c r="F377" s="24">
        <v>94</v>
      </c>
    </row>
    <row r="378" spans="2:6" x14ac:dyDescent="0.25">
      <c r="B378" s="5">
        <v>374</v>
      </c>
      <c r="C378" s="5">
        <v>24</v>
      </c>
      <c r="D378" s="14" t="s">
        <v>790</v>
      </c>
      <c r="E378" s="14" t="s">
        <v>313</v>
      </c>
      <c r="F378" s="24">
        <v>104</v>
      </c>
    </row>
    <row r="379" spans="2:6" x14ac:dyDescent="0.25">
      <c r="B379" s="5">
        <v>375</v>
      </c>
      <c r="C379" s="5">
        <v>24</v>
      </c>
      <c r="D379" s="14" t="s">
        <v>1076</v>
      </c>
      <c r="E379" s="14" t="s">
        <v>314</v>
      </c>
      <c r="F379" s="24">
        <v>113</v>
      </c>
    </row>
    <row r="380" spans="2:6" x14ac:dyDescent="0.25">
      <c r="B380" s="5">
        <v>376</v>
      </c>
      <c r="C380" s="5">
        <v>24</v>
      </c>
      <c r="D380" s="14" t="s">
        <v>1077</v>
      </c>
      <c r="E380" s="14" t="s">
        <v>315</v>
      </c>
      <c r="F380" s="24">
        <v>156</v>
      </c>
    </row>
    <row r="381" spans="2:6" x14ac:dyDescent="0.25">
      <c r="B381" s="5">
        <v>377</v>
      </c>
      <c r="C381" s="5">
        <v>24</v>
      </c>
      <c r="D381" s="14" t="s">
        <v>1078</v>
      </c>
      <c r="E381" s="14" t="s">
        <v>316</v>
      </c>
      <c r="F381" s="24">
        <v>76</v>
      </c>
    </row>
    <row r="382" spans="2:6" x14ac:dyDescent="0.25">
      <c r="B382" s="5">
        <v>378</v>
      </c>
      <c r="C382" s="5">
        <v>24</v>
      </c>
      <c r="D382" s="14" t="s">
        <v>807</v>
      </c>
      <c r="E382" s="14" t="s">
        <v>54</v>
      </c>
      <c r="F382" s="24">
        <v>218</v>
      </c>
    </row>
    <row r="383" spans="2:6" x14ac:dyDescent="0.25">
      <c r="B383" s="5">
        <v>379</v>
      </c>
      <c r="C383" s="5">
        <v>24</v>
      </c>
      <c r="D383" s="14" t="s">
        <v>1079</v>
      </c>
      <c r="E383" s="14" t="s">
        <v>317</v>
      </c>
      <c r="F383" s="24">
        <v>55</v>
      </c>
    </row>
    <row r="384" spans="2:6" x14ac:dyDescent="0.25">
      <c r="B384" s="5">
        <v>380</v>
      </c>
      <c r="C384" s="5">
        <v>24</v>
      </c>
      <c r="D384" s="14" t="s">
        <v>1080</v>
      </c>
      <c r="E384" s="14" t="s">
        <v>318</v>
      </c>
      <c r="F384" s="24">
        <v>250</v>
      </c>
    </row>
    <row r="385" spans="2:6" x14ac:dyDescent="0.25">
      <c r="B385" s="5">
        <v>381</v>
      </c>
      <c r="C385" s="5">
        <v>24</v>
      </c>
      <c r="D385" s="14" t="s">
        <v>1081</v>
      </c>
      <c r="E385" s="14" t="s">
        <v>319</v>
      </c>
      <c r="F385" s="24">
        <v>80</v>
      </c>
    </row>
    <row r="386" spans="2:6" x14ac:dyDescent="0.25">
      <c r="B386" s="5">
        <v>382</v>
      </c>
      <c r="C386" s="5">
        <v>24</v>
      </c>
      <c r="D386" s="14" t="s">
        <v>813</v>
      </c>
      <c r="E386" s="14" t="s">
        <v>320</v>
      </c>
      <c r="F386" s="24">
        <v>110</v>
      </c>
    </row>
    <row r="387" spans="2:6" x14ac:dyDescent="0.25">
      <c r="B387" s="5">
        <v>383</v>
      </c>
      <c r="C387" s="5">
        <v>24</v>
      </c>
      <c r="D387" s="14" t="s">
        <v>1082</v>
      </c>
      <c r="E387" s="14" t="s">
        <v>292</v>
      </c>
      <c r="F387" s="24">
        <v>54</v>
      </c>
    </row>
    <row r="388" spans="2:6" x14ac:dyDescent="0.25">
      <c r="B388" s="5">
        <v>384</v>
      </c>
      <c r="C388" s="5">
        <v>24</v>
      </c>
      <c r="D388" s="14" t="s">
        <v>1083</v>
      </c>
      <c r="E388" s="14" t="s">
        <v>321</v>
      </c>
      <c r="F388" s="24">
        <v>56</v>
      </c>
    </row>
    <row r="389" spans="2:6" x14ac:dyDescent="0.25">
      <c r="B389" s="5">
        <v>385</v>
      </c>
      <c r="C389" s="5">
        <v>24</v>
      </c>
      <c r="D389" s="14" t="s">
        <v>1084</v>
      </c>
      <c r="E389" s="14" t="s">
        <v>322</v>
      </c>
      <c r="F389" s="24">
        <v>90</v>
      </c>
    </row>
    <row r="390" spans="2:6" ht="14.4" thickBot="1" x14ac:dyDescent="0.3">
      <c r="B390" s="6">
        <v>386</v>
      </c>
      <c r="C390" s="6">
        <v>24</v>
      </c>
      <c r="D390" s="15" t="s">
        <v>1085</v>
      </c>
      <c r="E390" s="15" t="s">
        <v>323</v>
      </c>
      <c r="F390" s="25">
        <v>100</v>
      </c>
    </row>
    <row r="391" spans="2:6" x14ac:dyDescent="0.25">
      <c r="B391" s="3">
        <v>387</v>
      </c>
      <c r="C391" s="3">
        <v>25</v>
      </c>
      <c r="D391" s="13" t="s">
        <v>781</v>
      </c>
      <c r="E391" s="13" t="s">
        <v>28</v>
      </c>
      <c r="F391" s="23">
        <v>782</v>
      </c>
    </row>
    <row r="392" spans="2:6" x14ac:dyDescent="0.25">
      <c r="B392" s="5">
        <v>388</v>
      </c>
      <c r="C392" s="5">
        <v>25</v>
      </c>
      <c r="D392" s="14" t="s">
        <v>1086</v>
      </c>
      <c r="E392" s="14" t="s">
        <v>324</v>
      </c>
      <c r="F392" s="24">
        <v>72</v>
      </c>
    </row>
    <row r="393" spans="2:6" x14ac:dyDescent="0.25">
      <c r="B393" s="5">
        <v>389</v>
      </c>
      <c r="C393" s="5">
        <v>25</v>
      </c>
      <c r="D393" s="14" t="s">
        <v>1087</v>
      </c>
      <c r="E393" s="14" t="s">
        <v>325</v>
      </c>
      <c r="F393" s="24">
        <f>702+1037</f>
        <v>1739</v>
      </c>
    </row>
    <row r="394" spans="2:6" x14ac:dyDescent="0.25">
      <c r="B394" s="5">
        <v>390</v>
      </c>
      <c r="C394" s="5">
        <v>25</v>
      </c>
      <c r="D394" s="14" t="s">
        <v>1088</v>
      </c>
      <c r="E394" s="14" t="s">
        <v>326</v>
      </c>
      <c r="F394" s="24">
        <v>63</v>
      </c>
    </row>
    <row r="395" spans="2:6" x14ac:dyDescent="0.25">
      <c r="B395" s="5">
        <v>391</v>
      </c>
      <c r="C395" s="5">
        <v>25</v>
      </c>
      <c r="D395" s="14" t="s">
        <v>810</v>
      </c>
      <c r="E395" s="14" t="s">
        <v>57</v>
      </c>
      <c r="F395" s="24">
        <v>798</v>
      </c>
    </row>
    <row r="396" spans="2:6" x14ac:dyDescent="0.25">
      <c r="B396" s="5">
        <v>392</v>
      </c>
      <c r="C396" s="5">
        <v>25</v>
      </c>
      <c r="D396" s="14" t="s">
        <v>1089</v>
      </c>
      <c r="E396" s="14" t="s">
        <v>327</v>
      </c>
      <c r="F396" s="24">
        <v>48</v>
      </c>
    </row>
    <row r="397" spans="2:6" x14ac:dyDescent="0.25">
      <c r="B397" s="5">
        <v>393</v>
      </c>
      <c r="C397" s="5">
        <v>25</v>
      </c>
      <c r="D397" s="14" t="s">
        <v>1090</v>
      </c>
      <c r="E397" s="14" t="s">
        <v>328</v>
      </c>
      <c r="F397" s="24">
        <v>705</v>
      </c>
    </row>
    <row r="398" spans="2:6" x14ac:dyDescent="0.25">
      <c r="B398" s="5">
        <v>394</v>
      </c>
      <c r="C398" s="5">
        <v>25</v>
      </c>
      <c r="D398" s="14" t="s">
        <v>1091</v>
      </c>
      <c r="E398" s="14" t="s">
        <v>329</v>
      </c>
      <c r="F398" s="24">
        <v>48</v>
      </c>
    </row>
    <row r="399" spans="2:6" ht="14.4" thickBot="1" x14ac:dyDescent="0.3">
      <c r="B399" s="6">
        <v>395</v>
      </c>
      <c r="C399" s="6">
        <v>25</v>
      </c>
      <c r="D399" s="15" t="s">
        <v>1057</v>
      </c>
      <c r="E399" s="15" t="s">
        <v>295</v>
      </c>
      <c r="F399" s="25">
        <v>25</v>
      </c>
    </row>
    <row r="400" spans="2:6" x14ac:dyDescent="0.25">
      <c r="B400" s="3">
        <v>396</v>
      </c>
      <c r="C400" s="3">
        <v>26</v>
      </c>
      <c r="D400" s="13" t="s">
        <v>1026</v>
      </c>
      <c r="E400" s="13" t="s">
        <v>266</v>
      </c>
      <c r="F400" s="27">
        <v>60</v>
      </c>
    </row>
    <row r="401" spans="2:6" x14ac:dyDescent="0.25">
      <c r="B401" s="5">
        <v>397</v>
      </c>
      <c r="C401" s="5">
        <v>26</v>
      </c>
      <c r="D401" s="14" t="s">
        <v>1092</v>
      </c>
      <c r="E401" s="14" t="s">
        <v>330</v>
      </c>
      <c r="F401" s="28">
        <v>119</v>
      </c>
    </row>
    <row r="402" spans="2:6" x14ac:dyDescent="0.25">
      <c r="B402" s="5">
        <v>398</v>
      </c>
      <c r="C402" s="5">
        <v>26</v>
      </c>
      <c r="D402" s="14" t="s">
        <v>1093</v>
      </c>
      <c r="E402" s="14" t="s">
        <v>237</v>
      </c>
      <c r="F402" s="28">
        <v>57</v>
      </c>
    </row>
    <row r="403" spans="2:6" x14ac:dyDescent="0.25">
      <c r="B403" s="5">
        <v>399</v>
      </c>
      <c r="C403" s="5">
        <v>26</v>
      </c>
      <c r="D403" s="14" t="s">
        <v>1094</v>
      </c>
      <c r="E403" s="14" t="s">
        <v>331</v>
      </c>
      <c r="F403" s="28">
        <v>51</v>
      </c>
    </row>
    <row r="404" spans="2:6" x14ac:dyDescent="0.25">
      <c r="B404" s="5">
        <v>400</v>
      </c>
      <c r="C404" s="5">
        <v>26</v>
      </c>
      <c r="D404" s="14" t="s">
        <v>825</v>
      </c>
      <c r="E404" s="14" t="s">
        <v>71</v>
      </c>
      <c r="F404" s="28">
        <v>74</v>
      </c>
    </row>
    <row r="405" spans="2:6" x14ac:dyDescent="0.25">
      <c r="B405" s="5">
        <v>401</v>
      </c>
      <c r="C405" s="5">
        <v>26</v>
      </c>
      <c r="D405" s="14" t="s">
        <v>828</v>
      </c>
      <c r="E405" s="14" t="s">
        <v>74</v>
      </c>
      <c r="F405" s="28">
        <v>156</v>
      </c>
    </row>
    <row r="406" spans="2:6" ht="14.4" thickBot="1" x14ac:dyDescent="0.3">
      <c r="B406" s="6">
        <v>402</v>
      </c>
      <c r="C406" s="6">
        <v>26</v>
      </c>
      <c r="D406" s="15" t="s">
        <v>1095</v>
      </c>
      <c r="E406" s="15" t="s">
        <v>332</v>
      </c>
      <c r="F406" s="29">
        <v>50</v>
      </c>
    </row>
    <row r="407" spans="2:6" x14ac:dyDescent="0.25">
      <c r="B407" s="3">
        <v>403</v>
      </c>
      <c r="C407" s="3">
        <v>27</v>
      </c>
      <c r="D407" s="13" t="s">
        <v>780</v>
      </c>
      <c r="E407" s="13" t="s">
        <v>27</v>
      </c>
      <c r="F407" s="23">
        <v>70</v>
      </c>
    </row>
    <row r="408" spans="2:6" x14ac:dyDescent="0.25">
      <c r="B408" s="5">
        <v>404</v>
      </c>
      <c r="C408" s="5">
        <v>27</v>
      </c>
      <c r="D408" s="14" t="s">
        <v>783</v>
      </c>
      <c r="E408" s="14" t="s">
        <v>30</v>
      </c>
      <c r="F408" s="24">
        <v>34</v>
      </c>
    </row>
    <row r="409" spans="2:6" x14ac:dyDescent="0.25">
      <c r="B409" s="5">
        <v>405</v>
      </c>
      <c r="C409" s="5">
        <v>27</v>
      </c>
      <c r="D409" s="14" t="s">
        <v>1096</v>
      </c>
      <c r="E409" s="14" t="s">
        <v>333</v>
      </c>
      <c r="F409" s="24">
        <v>51</v>
      </c>
    </row>
    <row r="410" spans="2:6" x14ac:dyDescent="0.25">
      <c r="B410" s="5">
        <v>406</v>
      </c>
      <c r="C410" s="5">
        <v>27</v>
      </c>
      <c r="D410" s="14" t="s">
        <v>1097</v>
      </c>
      <c r="E410" s="14" t="s">
        <v>334</v>
      </c>
      <c r="F410" s="24">
        <v>31</v>
      </c>
    </row>
    <row r="411" spans="2:6" x14ac:dyDescent="0.25">
      <c r="B411" s="5">
        <v>407</v>
      </c>
      <c r="C411" s="5">
        <v>27</v>
      </c>
      <c r="D411" s="14" t="s">
        <v>803</v>
      </c>
      <c r="E411" s="14" t="s">
        <v>50</v>
      </c>
      <c r="F411" s="24">
        <v>62</v>
      </c>
    </row>
    <row r="412" spans="2:6" x14ac:dyDescent="0.25">
      <c r="B412" s="5">
        <v>408</v>
      </c>
      <c r="C412" s="5">
        <v>27</v>
      </c>
      <c r="D412" s="14" t="s">
        <v>805</v>
      </c>
      <c r="E412" s="14" t="s">
        <v>52</v>
      </c>
      <c r="F412" s="24">
        <v>175</v>
      </c>
    </row>
    <row r="413" spans="2:6" x14ac:dyDescent="0.25">
      <c r="B413" s="5">
        <v>409</v>
      </c>
      <c r="C413" s="5">
        <v>27</v>
      </c>
      <c r="D413" s="14" t="s">
        <v>1098</v>
      </c>
      <c r="E413" s="14" t="s">
        <v>335</v>
      </c>
      <c r="F413" s="24">
        <v>55</v>
      </c>
    </row>
    <row r="414" spans="2:6" x14ac:dyDescent="0.25">
      <c r="B414" s="5">
        <v>410</v>
      </c>
      <c r="C414" s="5">
        <v>27</v>
      </c>
      <c r="D414" s="14" t="s">
        <v>832</v>
      </c>
      <c r="E414" s="14" t="s">
        <v>78</v>
      </c>
      <c r="F414" s="24">
        <v>70</v>
      </c>
    </row>
    <row r="415" spans="2:6" ht="14.4" thickBot="1" x14ac:dyDescent="0.3">
      <c r="B415" s="6">
        <v>411</v>
      </c>
      <c r="C415" s="6">
        <v>27</v>
      </c>
      <c r="D415" s="15" t="s">
        <v>1099</v>
      </c>
      <c r="E415" s="15" t="s">
        <v>336</v>
      </c>
      <c r="F415" s="25">
        <v>81</v>
      </c>
    </row>
    <row r="416" spans="2:6" x14ac:dyDescent="0.25">
      <c r="B416" s="3">
        <v>412</v>
      </c>
      <c r="C416" s="3">
        <v>30</v>
      </c>
      <c r="D416" s="13" t="s">
        <v>799</v>
      </c>
      <c r="E416" s="13" t="s">
        <v>46</v>
      </c>
      <c r="F416" s="23">
        <v>300</v>
      </c>
    </row>
    <row r="417" spans="2:6" ht="18" thickBot="1" x14ac:dyDescent="0.3">
      <c r="B417" s="41">
        <v>413</v>
      </c>
      <c r="C417" s="6">
        <v>30</v>
      </c>
      <c r="D417" s="15" t="s">
        <v>1082</v>
      </c>
      <c r="E417" s="15" t="s">
        <v>292</v>
      </c>
      <c r="F417" s="25">
        <v>45</v>
      </c>
    </row>
    <row r="418" spans="2:6" x14ac:dyDescent="0.25">
      <c r="C418" s="86" t="s">
        <v>1</v>
      </c>
      <c r="D418" s="86"/>
      <c r="E418" s="86"/>
      <c r="F418" s="30">
        <f>SUM(F5:F417)</f>
        <v>90078</v>
      </c>
    </row>
  </sheetData>
  <mergeCells count="2">
    <mergeCell ref="C418:E418"/>
    <mergeCell ref="B2:F3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918AE-D86A-4197-A273-B50A10541622}">
  <dimension ref="B1:E12"/>
  <sheetViews>
    <sheetView tabSelected="1" workbookViewId="0">
      <selection activeCell="E4" sqref="E4"/>
    </sheetView>
  </sheetViews>
  <sheetFormatPr defaultRowHeight="14.4" x14ac:dyDescent="0.3"/>
  <cols>
    <col min="3" max="3" width="23" customWidth="1"/>
    <col min="4" max="4" width="17.44140625" customWidth="1"/>
    <col min="5" max="5" width="23.33203125" customWidth="1"/>
  </cols>
  <sheetData>
    <row r="1" spans="2:5" ht="14.4" customHeight="1" x14ac:dyDescent="0.3">
      <c r="B1" s="99" t="s">
        <v>1100</v>
      </c>
      <c r="C1" s="99"/>
      <c r="D1" s="99"/>
      <c r="E1" s="99"/>
    </row>
    <row r="2" spans="2:5" ht="14.4" customHeight="1" x14ac:dyDescent="0.3">
      <c r="B2" s="99"/>
      <c r="C2" s="99"/>
      <c r="D2" s="99"/>
      <c r="E2" s="99"/>
    </row>
    <row r="3" spans="2:5" ht="17.399999999999999" x14ac:dyDescent="0.3">
      <c r="B3" s="79" t="s">
        <v>337</v>
      </c>
      <c r="C3" s="78" t="s">
        <v>753</v>
      </c>
      <c r="D3" s="78" t="s">
        <v>754</v>
      </c>
      <c r="E3" s="78" t="s">
        <v>350</v>
      </c>
    </row>
    <row r="4" spans="2:5" ht="16.8" x14ac:dyDescent="0.3">
      <c r="B4" s="73">
        <v>1</v>
      </c>
      <c r="C4" s="73" t="s">
        <v>745</v>
      </c>
      <c r="D4" s="74">
        <v>63</v>
      </c>
      <c r="E4" s="74">
        <f>+'VILLA BISCOSSI'!B9</f>
        <v>5</v>
      </c>
    </row>
    <row r="5" spans="2:5" ht="16.8" x14ac:dyDescent="0.3">
      <c r="B5" s="73">
        <v>2</v>
      </c>
      <c r="C5" s="73" t="s">
        <v>746</v>
      </c>
      <c r="D5" s="74">
        <v>199</v>
      </c>
      <c r="E5" s="74">
        <f>+VALEGGIO!B13</f>
        <v>9</v>
      </c>
    </row>
    <row r="6" spans="2:5" ht="33.6" x14ac:dyDescent="0.3">
      <c r="B6" s="73">
        <v>3</v>
      </c>
      <c r="C6" s="73" t="s">
        <v>747</v>
      </c>
      <c r="D6" s="74">
        <v>723</v>
      </c>
      <c r="E6" s="74">
        <f>+'OLEVANO LOMELLINA'!B19</f>
        <v>15</v>
      </c>
    </row>
    <row r="7" spans="2:5" ht="33.6" x14ac:dyDescent="0.3">
      <c r="B7" s="73">
        <v>4</v>
      </c>
      <c r="C7" s="73" t="s">
        <v>748</v>
      </c>
      <c r="D7" s="74">
        <v>849</v>
      </c>
      <c r="E7" s="74">
        <f>+'PIEVE ALBIGNOLA'!B26</f>
        <v>22</v>
      </c>
    </row>
    <row r="8" spans="2:5" ht="16.8" x14ac:dyDescent="0.3">
      <c r="B8" s="73">
        <v>5</v>
      </c>
      <c r="C8" s="73" t="s">
        <v>749</v>
      </c>
      <c r="D8" s="74">
        <v>870</v>
      </c>
      <c r="E8" s="74">
        <f>+SCALDASOLE!B37</f>
        <v>33</v>
      </c>
    </row>
    <row r="9" spans="2:5" ht="16.8" x14ac:dyDescent="0.3">
      <c r="B9" s="73">
        <v>6</v>
      </c>
      <c r="C9" s="73" t="s">
        <v>750</v>
      </c>
      <c r="D9" s="74">
        <v>1068</v>
      </c>
      <c r="E9" s="74">
        <f>+OTTOBIANO!B70</f>
        <v>66</v>
      </c>
    </row>
    <row r="10" spans="2:5" ht="16.8" x14ac:dyDescent="0.3">
      <c r="B10" s="73">
        <v>7</v>
      </c>
      <c r="C10" s="73" t="s">
        <v>751</v>
      </c>
      <c r="D10" s="74">
        <v>2042</v>
      </c>
      <c r="E10" s="74">
        <f>+LOMELLO!B77</f>
        <v>73</v>
      </c>
    </row>
    <row r="11" spans="2:5" ht="16.8" x14ac:dyDescent="0.3">
      <c r="B11" s="73">
        <v>8</v>
      </c>
      <c r="C11" s="73" t="s">
        <v>752</v>
      </c>
      <c r="D11" s="74">
        <v>6263</v>
      </c>
      <c r="E11" s="74">
        <f>+MEDE!B417</f>
        <v>413</v>
      </c>
    </row>
    <row r="12" spans="2:5" ht="17.399999999999999" x14ac:dyDescent="0.3">
      <c r="C12" s="75" t="s">
        <v>755</v>
      </c>
      <c r="D12" s="76">
        <f>+SUM(D4:D11)</f>
        <v>12077</v>
      </c>
      <c r="E12" s="76">
        <f>+SUM(E4:E11)</f>
        <v>636</v>
      </c>
    </row>
  </sheetData>
  <mergeCells count="1">
    <mergeCell ref="B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VILLA BISCOSSI</vt:lpstr>
      <vt:lpstr>VALEGGIO</vt:lpstr>
      <vt:lpstr>OLEVANO LOMELLINA</vt:lpstr>
      <vt:lpstr>PIEVE ALBIGNOLA</vt:lpstr>
      <vt:lpstr>SCALDASOLE</vt:lpstr>
      <vt:lpstr>OTTOBIANO</vt:lpstr>
      <vt:lpstr>LOMELLO</vt:lpstr>
      <vt:lpstr>MEDE</vt:lpstr>
      <vt:lpstr>TOTALE 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Anolli</dc:creator>
  <cp:lastModifiedBy>Giada Fenocchio</cp:lastModifiedBy>
  <dcterms:created xsi:type="dcterms:W3CDTF">2015-06-05T18:19:34Z</dcterms:created>
  <dcterms:modified xsi:type="dcterms:W3CDTF">2022-07-15T08:34:25Z</dcterms:modified>
</cp:coreProperties>
</file>